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672" firstSheet="6" activeTab="9"/>
  </bookViews>
  <sheets>
    <sheet name="2020年一般公共预算收入01" sheetId="1" r:id="rId1"/>
    <sheet name="2020年一般公共预算支出 02" sheetId="2" r:id="rId2"/>
    <sheet name="2021年一般公共预算收入03" sheetId="3" r:id="rId3"/>
    <sheet name="2021一般公共预算支出04" sheetId="4" r:id="rId4"/>
    <sheet name="2021一般公共预算本级支出05" sheetId="11" r:id="rId5"/>
    <sheet name="2021年一般公共预算支出经济分类情况表06" sheetId="5" r:id="rId6"/>
    <sheet name="2021年一般公共预算基本支出表07" sheetId="6" r:id="rId7"/>
    <sheet name="2021年一般公共预算税收返还和转移支付情况表08-1" sheetId="7" r:id="rId8"/>
    <sheet name="2021年汇总一般公共预算“三公”经费预算表及情况说明09" sheetId="8" r:id="rId9"/>
    <sheet name="2020年地方政府一般债务限额和余额情况表10" sheetId="12" r:id="rId10"/>
  </sheets>
  <externalReferences>
    <externalReference r:id="rId12"/>
    <externalReference r:id="rId13"/>
  </externalReferences>
  <definedNames>
    <definedName name="_xlnm._FilterDatabase" localSheetId="1" hidden="1">'2020年一般公共预算支出 02'!$A$3:$D$1268</definedName>
    <definedName name="_xlnm._FilterDatabase" localSheetId="3" hidden="1">'2021一般公共预算支出04'!$A$3:$D$1268</definedName>
    <definedName name="_xlnm._FilterDatabase" localSheetId="4" hidden="1">'2021一般公共预算本级支出05'!$A$3:$D$1268</definedName>
    <definedName name="_xlnm.Print_Titles" localSheetId="1">'2020年一般公共预算支出 02'!$1:3</definedName>
    <definedName name="_xlnm.Print_Titles" localSheetId="3">'2021一般公共预算支出04'!$1:3</definedName>
    <definedName name="_xlnm.Print_Titles" localSheetId="5">'2021年一般公共预算支出经济分类情况表06'!$A:A,'2021年一般公共预算支出经济分类情况表06'!$1:4</definedName>
    <definedName name="_xlnm.Print_Titles" localSheetId="7">'2021年一般公共预算税收返还和转移支付情况表08-1'!$1:5</definedName>
    <definedName name="地区名称">[1]封面!$B$2:$B$6</definedName>
    <definedName name="_xlnm.Print_Area" localSheetId="7">'2021年一般公共预算税收返还和转移支付情况表08-1'!$A$1:$F$94</definedName>
    <definedName name="_xlnm.Print_Titles" localSheetId="6">'2021年一般公共预算基本支出表07'!$B$1:$C$65465,'2021年一般公共预算基本支出表07'!$B$1:$IW$4</definedName>
    <definedName name="_xlnm.Print_Area" localSheetId="6">'2021年一般公共预算基本支出表07'!$B$1:$C$70</definedName>
    <definedName name="_xlnm.Print_Titles" localSheetId="4">'2021一般公共预算本级支出05'!$1:3</definedName>
  </definedNames>
  <calcPr calcId="144525"/>
</workbook>
</file>

<file path=xl/sharedStrings.xml><?xml version="1.0" encoding="utf-8"?>
<sst xmlns="http://schemas.openxmlformats.org/spreadsheetml/2006/main" count="4183" uniqueCount="1233">
  <si>
    <t>二〇二〇年一般公共预算收入执行情况表</t>
  </si>
  <si>
    <t>单位：万元</t>
  </si>
  <si>
    <t>收  入  项  目</t>
  </si>
  <si>
    <t>执行数</t>
  </si>
  <si>
    <t>二〇二一年预算数</t>
  </si>
  <si>
    <t>2021年预算数为2020年执行数%</t>
  </si>
  <si>
    <t>一、税收收入</t>
  </si>
  <si>
    <t>其中：增值税</t>
  </si>
  <si>
    <t xml:space="preserve">      营业税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</si>
  <si>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</si>
  <si>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</si>
  <si>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</si>
  <si>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</si>
  <si>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</si>
  <si>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</si>
  <si>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</si>
  <si>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</si>
  <si>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</si>
  <si>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</si>
  <si>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</si>
  <si>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   环境保护税</t>
  </si>
  <si>
    <t>二、非税收入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</si>
  <si>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</si>
  <si>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</si>
  <si>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</si>
  <si>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</si>
  <si>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国有资源(资产)有偿使用收入</t>
  </si>
  <si>
    <t xml:space="preserve">     政府住房基金收入</t>
  </si>
  <si>
    <t>一般公共预算收入合计</t>
  </si>
  <si>
    <t>二〇二〇年一般公共预算支出执行情况表</t>
  </si>
  <si>
    <t>支  出  项  目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</si>
  <si>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</si>
  <si>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</si>
  <si>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</si>
  <si>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</si>
  <si>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</si>
  <si>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</si>
  <si>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</si>
  <si>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</si>
  <si>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</si>
  <si>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</si>
  <si>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</si>
  <si>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</si>
  <si>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</si>
  <si>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</si>
  <si>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</si>
  <si>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</si>
  <si>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</si>
  <si>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</si>
  <si>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</si>
  <si>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</si>
  <si>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</si>
  <si>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</si>
  <si>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</si>
  <si>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</si>
  <si>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</si>
  <si>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</si>
  <si>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</si>
  <si>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</si>
  <si>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</si>
  <si>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</si>
  <si>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</si>
  <si>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</si>
  <si>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</si>
  <si>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</si>
  <si>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</si>
  <si>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</si>
  <si>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</si>
  <si>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</si>
  <si>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</si>
  <si>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</si>
  <si>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</si>
  <si>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</si>
  <si>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</si>
  <si>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</si>
  <si>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</si>
  <si>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</si>
  <si>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</si>
  <si>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</si>
  <si>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</si>
  <si>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</si>
  <si>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</si>
  <si>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</si>
  <si>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</si>
  <si>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</si>
  <si>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</si>
  <si>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</si>
  <si>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</si>
  <si>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</si>
  <si>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</si>
  <si>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</si>
  <si>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</si>
  <si>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</si>
  <si>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引进人才费用</t>
  </si>
  <si>
    <t xml:space="preserve">      其他人力资源和社会保障管理事务支出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</si>
  <si>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</si>
  <si>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</si>
  <si>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</si>
  <si>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</si>
  <si>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</si>
  <si>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</si>
  <si>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</si>
  <si>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</si>
  <si>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</si>
  <si>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</si>
  <si>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</si>
  <si>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</si>
  <si>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</si>
  <si>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</si>
  <si>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</si>
  <si>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</si>
  <si>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</si>
  <si>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</si>
  <si>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</si>
  <si>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</si>
  <si>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</si>
  <si>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</si>
  <si>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</si>
  <si>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</si>
  <si>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</si>
  <si>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</si>
  <si>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</si>
  <si>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</si>
  <si>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</si>
  <si>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</si>
  <si>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</si>
  <si>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</si>
  <si>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</si>
  <si>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</si>
  <si>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</si>
  <si>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</si>
  <si>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</si>
  <si>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</si>
  <si>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</si>
  <si>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</si>
  <si>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</si>
  <si>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</si>
  <si>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</si>
  <si>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</si>
  <si>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</si>
  <si>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</si>
  <si>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</si>
  <si>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</si>
  <si>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</si>
  <si>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</si>
  <si>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</si>
  <si>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</si>
  <si>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</si>
  <si>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</si>
  <si>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</si>
  <si>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</si>
  <si>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</si>
  <si>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</si>
  <si>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</si>
  <si>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</si>
  <si>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</si>
  <si>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</si>
  <si>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</si>
  <si>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</si>
  <si>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</si>
  <si>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</si>
  <si>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</si>
  <si>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</si>
  <si>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</si>
  <si>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</si>
  <si>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对外宣传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</si>
  <si>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</si>
  <si>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</si>
  <si>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</si>
  <si>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</si>
  <si>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</si>
  <si>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</si>
  <si>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</si>
  <si>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</si>
  <si>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</si>
  <si>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</si>
  <si>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</si>
  <si>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</si>
  <si>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</si>
  <si>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</si>
  <si>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</si>
  <si>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</si>
  <si>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</si>
  <si>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</si>
  <si>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</si>
  <si>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</si>
  <si>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</si>
  <si>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</si>
  <si>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</si>
  <si>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</si>
  <si>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</si>
  <si>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</si>
  <si>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</si>
  <si>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</si>
  <si>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</si>
  <si>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</si>
  <si>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</si>
  <si>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</si>
  <si>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</si>
  <si>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</si>
  <si>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</si>
  <si>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</si>
  <si>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</si>
  <si>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</si>
  <si>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</si>
  <si>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</si>
  <si>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</si>
  <si>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</si>
  <si>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</si>
  <si>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</si>
  <si>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</si>
  <si>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</si>
  <si>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</si>
  <si>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</si>
  <si>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</si>
  <si>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</si>
  <si>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</si>
  <si>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</si>
  <si>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</si>
  <si>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</si>
  <si>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</si>
  <si>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</si>
  <si>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</si>
  <si>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</si>
  <si>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</si>
  <si>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</si>
  <si>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</si>
  <si>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</si>
  <si>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</si>
  <si>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</si>
  <si>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</si>
  <si>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</si>
  <si>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</si>
  <si>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</si>
  <si>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</si>
  <si>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</si>
  <si>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</si>
  <si>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</si>
  <si>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</si>
  <si>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</si>
  <si>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</si>
  <si>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</si>
  <si>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</si>
  <si>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</si>
  <si>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</si>
  <si>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</si>
  <si>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</si>
  <si>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</si>
  <si>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</si>
  <si>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</si>
  <si>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</si>
  <si>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</si>
  <si>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</si>
  <si>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</si>
  <si>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</si>
  <si>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</si>
  <si>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</si>
  <si>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</si>
  <si>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</si>
  <si>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</si>
  <si>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</si>
  <si>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</si>
  <si>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</si>
  <si>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</si>
  <si>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</si>
  <si>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</si>
  <si>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</si>
  <si>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</si>
  <si>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</si>
  <si>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</si>
  <si>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</si>
  <si>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</si>
  <si>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</si>
  <si>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</si>
  <si>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</si>
  <si>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</si>
  <si>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</si>
  <si>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</si>
  <si>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</si>
  <si>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</si>
  <si>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</si>
  <si>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</si>
  <si>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</si>
  <si>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</si>
  <si>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</si>
  <si>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</si>
  <si>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</si>
  <si>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</si>
  <si>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</si>
  <si>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</si>
  <si>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</si>
  <si>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</si>
  <si>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</si>
  <si>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</si>
  <si>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</si>
  <si>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</si>
  <si>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</si>
  <si>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</si>
  <si>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</si>
  <si>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</si>
  <si>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</si>
  <si>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</si>
  <si>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</si>
  <si>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</si>
  <si>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</si>
  <si>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</si>
  <si>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</si>
  <si>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</si>
  <si>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</si>
  <si>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</si>
  <si>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</si>
  <si>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</si>
  <si>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</si>
  <si>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</si>
  <si>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</si>
  <si>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</si>
  <si>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</si>
  <si>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</si>
  <si>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</si>
  <si>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</si>
  <si>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</si>
  <si>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</si>
  <si>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</si>
  <si>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</si>
  <si>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</si>
  <si>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</si>
  <si>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</si>
  <si>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</si>
  <si>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</si>
  <si>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</si>
  <si>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</si>
  <si>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</si>
  <si>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</si>
  <si>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</si>
  <si>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</si>
  <si>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</si>
  <si>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</si>
  <si>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</si>
  <si>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</si>
  <si>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</si>
  <si>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</si>
  <si>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</si>
  <si>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</si>
  <si>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</si>
  <si>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</si>
  <si>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</si>
  <si>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</si>
  <si>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</si>
  <si>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</si>
  <si>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</si>
  <si>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</si>
  <si>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</si>
  <si>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</si>
  <si>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</si>
  <si>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</si>
  <si>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</si>
  <si>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</si>
  <si>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</si>
  <si>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</si>
  <si>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</si>
  <si>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</si>
  <si>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</si>
  <si>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</si>
  <si>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</si>
  <si>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</si>
  <si>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</si>
  <si>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</si>
  <si>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</si>
  <si>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</si>
  <si>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</si>
  <si>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</si>
  <si>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</si>
  <si>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</si>
  <si>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</si>
  <si>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</si>
  <si>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</si>
  <si>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</si>
  <si>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</si>
  <si>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</si>
  <si>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</si>
  <si>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</si>
  <si>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</si>
  <si>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</si>
  <si>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</si>
  <si>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</si>
  <si>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</si>
  <si>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</si>
  <si>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</si>
  <si>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</si>
  <si>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</si>
  <si>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</si>
  <si>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</si>
  <si>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</si>
  <si>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</si>
  <si>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</si>
  <si>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</si>
  <si>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</si>
  <si>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</si>
  <si>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</si>
  <si>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</si>
  <si>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</si>
  <si>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</si>
  <si>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</si>
  <si>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</si>
  <si>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</si>
  <si>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</si>
  <si>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</si>
  <si>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</si>
  <si>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</si>
  <si>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</si>
  <si>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</si>
  <si>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</si>
  <si>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</si>
  <si>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</si>
  <si>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</si>
  <si>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</si>
  <si>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</si>
  <si>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</si>
  <si>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</si>
  <si>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</si>
  <si>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</si>
  <si>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</si>
  <si>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</si>
  <si>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</si>
  <si>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</si>
  <si>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</si>
  <si>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</si>
  <si>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</si>
  <si>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</si>
  <si>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</si>
  <si>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</si>
  <si>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</si>
  <si>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</si>
  <si>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</si>
  <si>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</si>
  <si>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</si>
  <si>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</si>
  <si>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</si>
  <si>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</si>
  <si>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</si>
  <si>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</si>
  <si>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</si>
  <si>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</si>
  <si>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</si>
  <si>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</si>
  <si>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</si>
  <si>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</si>
  <si>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</si>
  <si>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</si>
  <si>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</si>
  <si>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</si>
  <si>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</si>
  <si>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</si>
  <si>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</si>
  <si>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</si>
  <si>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</si>
  <si>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</si>
  <si>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</si>
  <si>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</si>
  <si>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</si>
  <si>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</si>
  <si>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</si>
  <si>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</si>
  <si>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</si>
  <si>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</si>
  <si>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</si>
  <si>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</si>
  <si>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</si>
  <si>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</si>
  <si>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</si>
  <si>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</si>
  <si>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</si>
  <si>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</si>
  <si>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</si>
  <si>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</si>
  <si>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</si>
  <si>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</si>
  <si>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</si>
  <si>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</si>
  <si>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</si>
  <si>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</si>
  <si>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</si>
  <si>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</si>
  <si>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</si>
  <si>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</si>
  <si>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</si>
  <si>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</si>
  <si>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</si>
  <si>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</si>
  <si>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</si>
  <si>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</si>
  <si>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</si>
  <si>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</si>
  <si>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</si>
  <si>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</si>
  <si>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</si>
  <si>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</si>
  <si>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</si>
  <si>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</si>
  <si>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</si>
  <si>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</si>
  <si>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</si>
  <si>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</si>
  <si>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</si>
  <si>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</si>
  <si>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</si>
  <si>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</si>
  <si>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</si>
  <si>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</si>
  <si>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</si>
  <si>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</si>
  <si>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</si>
  <si>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</si>
  <si>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</si>
  <si>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</si>
  <si>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</si>
  <si>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</si>
  <si>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</si>
  <si>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</si>
  <si>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</si>
  <si>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</si>
  <si>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</si>
  <si>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</si>
  <si>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</si>
  <si>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</si>
  <si>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</si>
  <si>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</si>
  <si>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</si>
  <si>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</si>
  <si>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</si>
  <si>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</si>
  <si>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</si>
  <si>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</si>
  <si>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</si>
  <si>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</si>
  <si>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</si>
  <si>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</si>
  <si>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</si>
  <si>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</si>
  <si>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</si>
  <si>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</si>
  <si>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</si>
  <si>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</si>
  <si>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</si>
  <si>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</si>
  <si>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</si>
  <si>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</si>
  <si>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</si>
  <si>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</si>
  <si>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</si>
  <si>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</si>
  <si>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</si>
  <si>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</si>
  <si>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</si>
  <si>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</si>
  <si>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</si>
  <si>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</si>
  <si>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</si>
  <si>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</si>
  <si>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</si>
  <si>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</si>
  <si>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</si>
  <si>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</si>
  <si>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</si>
  <si>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</si>
  <si>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</si>
  <si>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</si>
  <si>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</si>
  <si>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</si>
  <si>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</si>
  <si>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</si>
  <si>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</si>
  <si>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</si>
  <si>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</si>
  <si>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</si>
  <si>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</si>
  <si>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</si>
  <si>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</si>
  <si>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</si>
  <si>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</si>
  <si>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</si>
  <si>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</si>
  <si>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</si>
  <si>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</si>
  <si>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</si>
  <si>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</si>
  <si>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</si>
  <si>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</si>
  <si>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</si>
  <si>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</si>
  <si>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</si>
  <si>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</si>
  <si>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</si>
  <si>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</si>
  <si>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</si>
  <si>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</si>
  <si>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</si>
  <si>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</si>
  <si>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</si>
  <si>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</si>
  <si>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</si>
  <si>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</si>
  <si>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</si>
  <si>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</si>
  <si>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</si>
  <si>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</si>
  <si>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</si>
  <si>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</si>
  <si>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</si>
  <si>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</si>
  <si>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</si>
  <si>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</si>
  <si>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</si>
  <si>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</si>
  <si>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</si>
  <si>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</si>
  <si>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</si>
  <si>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</si>
  <si>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</si>
  <si>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</si>
  <si>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</si>
  <si>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</si>
  <si>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</si>
  <si>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</si>
  <si>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</si>
  <si>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</si>
  <si>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</si>
  <si>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</si>
  <si>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</si>
  <si>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</si>
  <si>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</si>
  <si>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</si>
  <si>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</si>
  <si>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</si>
  <si>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</si>
  <si>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</si>
  <si>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</si>
  <si>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</si>
  <si>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</si>
  <si>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</si>
  <si>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</si>
  <si>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</si>
  <si>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</si>
  <si>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</si>
  <si>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</si>
  <si>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</si>
  <si>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</si>
  <si>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</si>
  <si>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</si>
  <si>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</si>
  <si>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</si>
  <si>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</si>
  <si>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</si>
  <si>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</si>
  <si>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</si>
  <si>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</si>
  <si>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</si>
  <si>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</si>
  <si>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</si>
  <si>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</si>
  <si>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</si>
  <si>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</si>
  <si>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</si>
  <si>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</si>
  <si>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</si>
  <si>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</si>
  <si>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</si>
  <si>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</si>
  <si>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</si>
  <si>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</si>
  <si>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</si>
  <si>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</si>
  <si>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</si>
  <si>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</si>
  <si>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</si>
  <si>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</si>
  <si>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</si>
  <si>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</si>
  <si>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</si>
  <si>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</si>
  <si>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</si>
  <si>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</si>
  <si>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</si>
  <si>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</si>
  <si>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</si>
  <si>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</si>
  <si>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</si>
  <si>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</si>
  <si>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</si>
  <si>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</si>
  <si>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</si>
  <si>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</si>
  <si>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</si>
  <si>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</si>
  <si>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</si>
  <si>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</si>
  <si>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</si>
  <si>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</si>
  <si>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</si>
  <si>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</si>
  <si>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</si>
  <si>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</si>
  <si>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</si>
  <si>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</si>
  <si>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</si>
  <si>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</si>
  <si>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</si>
  <si>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</si>
  <si>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</si>
  <si>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</si>
  <si>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</si>
  <si>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</si>
  <si>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</si>
  <si>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</si>
  <si>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</si>
  <si>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</si>
  <si>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</si>
  <si>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</si>
  <si>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</si>
  <si>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</si>
  <si>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</si>
  <si>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</si>
  <si>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</si>
  <si>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</si>
  <si>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</si>
  <si>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</si>
  <si>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</si>
  <si>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</si>
  <si>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</si>
  <si>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</si>
  <si>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</si>
  <si>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</si>
  <si>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</si>
  <si>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</si>
  <si>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</si>
  <si>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</si>
  <si>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</si>
  <si>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</si>
  <si>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</si>
  <si>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</si>
  <si>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</si>
  <si>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</si>
  <si>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</si>
  <si>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</si>
  <si>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</si>
  <si>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</si>
  <si>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</si>
  <si>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</si>
  <si>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</si>
  <si>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</si>
  <si>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</si>
  <si>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</si>
  <si>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</si>
  <si>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</si>
  <si>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</si>
  <si>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</si>
  <si>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</si>
  <si>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</si>
  <si>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</si>
  <si>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</si>
  <si>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</si>
  <si>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</si>
  <si>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</si>
  <si>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</si>
  <si>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</si>
  <si>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</si>
  <si>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</si>
  <si>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</si>
  <si>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</si>
  <si>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</si>
  <si>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</si>
  <si>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</si>
  <si>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</si>
  <si>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</si>
  <si>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</si>
  <si>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</si>
  <si>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</si>
  <si>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</si>
  <si>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</si>
  <si>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</si>
  <si>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</si>
  <si>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</si>
  <si>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</si>
  <si>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</si>
  <si>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</si>
  <si>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</si>
  <si>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</si>
  <si>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</si>
  <si>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</si>
  <si>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>.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</si>
  <si>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</si>
  <si>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</si>
  <si>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</si>
  <si>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</si>
  <si>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</si>
  <si>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</si>
  <si>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</si>
  <si>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</si>
  <si>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</si>
  <si>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</si>
  <si>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</si>
  <si>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</si>
  <si>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</si>
  <si>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</si>
  <si>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</si>
  <si>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</si>
  <si>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</si>
  <si>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</si>
  <si>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</si>
  <si>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</si>
  <si>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</si>
  <si>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</si>
  <si>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</si>
  <si>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</si>
  <si>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</si>
  <si>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</si>
  <si>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</si>
  <si>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</si>
  <si>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</si>
  <si>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</si>
  <si>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</si>
  <si>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</si>
  <si>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</si>
  <si>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</si>
  <si>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</si>
  <si>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</si>
  <si>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</si>
  <si>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</si>
  <si>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</si>
  <si>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</si>
  <si>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</si>
  <si>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</si>
  <si>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</si>
  <si>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</si>
  <si>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</si>
  <si>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</si>
  <si>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</si>
  <si>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</si>
  <si>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</si>
  <si>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</si>
  <si>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</si>
  <si>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</si>
  <si>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</si>
  <si>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</si>
  <si>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</si>
  <si>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</si>
  <si>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</si>
  <si>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</si>
  <si>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</si>
  <si>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</si>
  <si>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</si>
  <si>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</si>
  <si>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</si>
  <si>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</si>
  <si>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</si>
  <si>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</si>
  <si>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</si>
  <si>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</si>
  <si>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</si>
  <si>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</si>
  <si>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</si>
  <si>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</si>
  <si>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</si>
  <si>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</si>
  <si>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</si>
  <si>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</si>
  <si>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</si>
  <si>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</si>
  <si>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</si>
  <si>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</si>
  <si>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</si>
  <si>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</si>
  <si>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</si>
  <si>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</si>
  <si>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</si>
  <si>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</si>
  <si>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</si>
  <si>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</si>
  <si>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</si>
  <si>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</si>
  <si>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</si>
  <si>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</si>
  <si>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</si>
  <si>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</si>
  <si>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</si>
  <si>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</si>
  <si>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</si>
  <si>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</si>
  <si>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</si>
  <si>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</si>
  <si>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</si>
  <si>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</si>
  <si>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</si>
  <si>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</si>
  <si>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</si>
  <si>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</si>
  <si>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</si>
  <si>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</si>
  <si>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</si>
  <si>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</si>
  <si>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</si>
  <si>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</si>
  <si>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</si>
  <si>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</si>
  <si>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</si>
  <si>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</si>
  <si>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</si>
  <si>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</si>
  <si>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</si>
  <si>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</si>
  <si>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</si>
  <si>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</si>
  <si>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</si>
  <si>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</si>
  <si>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</si>
  <si>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</si>
  <si>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</si>
  <si>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</si>
  <si>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</si>
  <si>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</si>
  <si>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</si>
  <si>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</si>
  <si>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</si>
  <si>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</si>
  <si>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</si>
  <si>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</si>
  <si>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</si>
  <si>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</si>
  <si>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</si>
  <si>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</si>
  <si>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</si>
  <si>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</si>
  <si>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</si>
  <si>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</si>
  <si>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</si>
  <si>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</si>
  <si>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</si>
  <si>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</si>
  <si>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</si>
  <si>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</si>
  <si>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</si>
  <si>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</si>
  <si>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</si>
  <si>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</si>
  <si>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</si>
  <si>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</si>
  <si>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</si>
  <si>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</si>
  <si>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</si>
  <si>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</si>
  <si>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</si>
  <si>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</si>
  <si>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</si>
  <si>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</si>
  <si>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</si>
  <si>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</si>
  <si>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</si>
  <si>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</si>
  <si>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</si>
  <si>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</si>
  <si>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</si>
  <si>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</si>
  <si>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</si>
  <si>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</si>
  <si>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</si>
  <si>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</si>
  <si>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</si>
  <si>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</si>
  <si>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</si>
  <si>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</si>
  <si>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</si>
  <si>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</si>
  <si>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</si>
  <si>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</si>
  <si>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</si>
  <si>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</si>
  <si>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</si>
  <si>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</si>
  <si>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</si>
  <si>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</si>
  <si>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</si>
  <si>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</si>
  <si>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</si>
  <si>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</si>
  <si>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</si>
  <si>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</si>
  <si>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</si>
  <si>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</si>
  <si>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</si>
  <si>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</si>
  <si>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</si>
  <si>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</si>
  <si>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</si>
  <si>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</si>
  <si>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</si>
  <si>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</si>
  <si>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</si>
  <si>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</si>
  <si>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</si>
  <si>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</si>
  <si>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</si>
  <si>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</si>
  <si>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</si>
  <si>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</si>
  <si>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</si>
  <si>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</si>
  <si>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一般公共预算支出合计</t>
  </si>
  <si>
    <t>二〇二一年一般公共预算收入安排情况表</t>
  </si>
  <si>
    <t>二〇二〇年执行数</t>
  </si>
  <si>
    <t>预算数</t>
  </si>
  <si>
    <t>二〇二一年一般公共预算支出安排情况表</t>
  </si>
  <si>
    <t>表五</t>
  </si>
  <si>
    <t>2021年一般公共预算支出经济分类情况表</t>
  </si>
  <si>
    <t>单位:万元</t>
  </si>
  <si>
    <t>项目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</si>
  <si>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</si>
  <si>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</si>
  <si>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</si>
  <si>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</si>
  <si>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</si>
  <si>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</si>
  <si>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</si>
  <si>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</si>
  <si>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</si>
  <si>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</si>
  <si>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</si>
  <si>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</si>
  <si>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</si>
  <si>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</si>
  <si>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</si>
  <si>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其他支出</t>
  </si>
  <si>
    <t>校验1(与表二)</t>
  </si>
  <si>
    <t>校验2</t>
  </si>
  <si>
    <t>一、一般公共服务支出</t>
  </si>
  <si>
    <t>二十一、预备费</t>
  </si>
  <si>
    <t>二十二、债务付息支出</t>
  </si>
  <si>
    <t>二十三、债务发行费用支出</t>
  </si>
  <si>
    <t>二十四、其他支出</t>
  </si>
  <si>
    <t>支出总计</t>
  </si>
  <si>
    <t>二〇二一年一般公共预算基本支出预算表</t>
  </si>
  <si>
    <t>支出经济分类</t>
  </si>
  <si>
    <t>科目编码</t>
  </si>
  <si>
    <t>科目名称</t>
  </si>
  <si>
    <t>合计</t>
  </si>
  <si>
    <t>　工资福利支出</t>
  </si>
  <si>
    <t>　　基本工资</t>
  </si>
  <si>
    <t>　　津贴补贴</t>
  </si>
  <si>
    <t>　　奖金</t>
  </si>
  <si>
    <t>　　伙食补助费</t>
  </si>
  <si>
    <t>　　绩效工资</t>
  </si>
  <si>
    <t>　　机关事业单位基本养老保险缴费</t>
  </si>
  <si>
    <t>　　职业年金缴费</t>
  </si>
  <si>
    <t>　　职工基本医疗保险缴费</t>
  </si>
  <si>
    <t>　　公务员医疗补助缴费</t>
  </si>
  <si>
    <t>　　其他社会保障缴费</t>
  </si>
  <si>
    <t>　　住房公积金</t>
  </si>
  <si>
    <t>　　医疗费</t>
  </si>
  <si>
    <t>　　其他工资福利支出</t>
  </si>
  <si>
    <t>　商品和服务支出</t>
  </si>
  <si>
    <t>　　办公费</t>
  </si>
  <si>
    <t>　　印刷费</t>
  </si>
  <si>
    <t>　　咨询费</t>
  </si>
  <si>
    <t>　　水费</t>
  </si>
  <si>
    <t>　　电费</t>
  </si>
  <si>
    <t>　　邮电费</t>
  </si>
  <si>
    <t>　　取暖费</t>
  </si>
  <si>
    <t>　　物业管理费</t>
  </si>
  <si>
    <t>　　差旅费</t>
  </si>
  <si>
    <t>　　维修（护）费</t>
  </si>
  <si>
    <t>　　租赁费</t>
  </si>
  <si>
    <t>　　会议费</t>
  </si>
  <si>
    <t>　　培训费</t>
  </si>
  <si>
    <t>　　公务接待费</t>
  </si>
  <si>
    <t>　　专用材料费</t>
  </si>
  <si>
    <t>　　专用燃料费</t>
  </si>
  <si>
    <t>　　劳务费</t>
  </si>
  <si>
    <t>　　委托业务费</t>
  </si>
  <si>
    <t>　　工会经费</t>
  </si>
  <si>
    <t>　　福利费</t>
  </si>
  <si>
    <t>　　公务用车运行维护费</t>
  </si>
  <si>
    <t>　　其他交通费用</t>
  </si>
  <si>
    <t>　　其他商品和服务支出</t>
  </si>
  <si>
    <t>　对个人和家庭的补助</t>
  </si>
  <si>
    <t>　　退休费</t>
  </si>
  <si>
    <t>　　生活补助</t>
  </si>
  <si>
    <t>30306</t>
  </si>
  <si>
    <t>　　救济费</t>
  </si>
  <si>
    <t>30307</t>
  </si>
  <si>
    <t>　　医疗费补助</t>
  </si>
  <si>
    <t>　　奖励金</t>
  </si>
  <si>
    <t>30310</t>
  </si>
  <si>
    <t>　　个人农业生产补贴</t>
  </si>
  <si>
    <t>　　其他对个人和家庭的补助</t>
  </si>
  <si>
    <t>　资本性支出</t>
  </si>
  <si>
    <t>　　办公设备购置</t>
  </si>
  <si>
    <t>　　专用设备购置</t>
  </si>
  <si>
    <t>　　基础设施建设</t>
  </si>
  <si>
    <t>　　信息网络及软件购置更新</t>
  </si>
  <si>
    <t>　　公务用车购置</t>
  </si>
  <si>
    <t>表三之一</t>
  </si>
  <si>
    <t>2021年一般公共预算税收返还和转移支付情况表</t>
  </si>
  <si>
    <r>
      <rPr>
        <b/>
        <sz val="12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</si>
  <si>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4"/>
        <rFont val="宋体"/>
        <charset val="134"/>
      </rPr>
      <t>出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</si>
  <si>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</si>
  <si>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上年决算（执行)数</t>
  </si>
  <si>
    <t>效验1</t>
  </si>
  <si>
    <t>效验2</t>
  </si>
  <si>
    <r>
      <rPr>
        <sz val="12"/>
        <rFont val="宋体"/>
        <charset val="134"/>
      </rPr>
      <t>效验3（与表七1、表七2</t>
    </r>
    <r>
      <rPr>
        <sz val="12"/>
        <rFont val="宋体"/>
        <charset val="134"/>
      </rPr>
      <t>）</t>
    </r>
  </si>
  <si>
    <t>本级收入合计</t>
  </si>
  <si>
    <t>本级支出合计</t>
  </si>
  <si>
    <t>转移性收入</t>
  </si>
  <si>
    <t xml:space="preserve">  上级补助收入</t>
  </si>
  <si>
    <t xml:space="preserve">  上解支出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</si>
  <si>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</si>
  <si>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</si>
  <si>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</si>
  <si>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</si>
  <si>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</si>
  <si>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</si>
  <si>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 xml:space="preserve"> 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</si>
  <si>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</si>
  <si>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</si>
  <si>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</si>
  <si>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</si>
  <si>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</si>
  <si>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</si>
  <si>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</si>
  <si>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</si>
  <si>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</si>
  <si>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</si>
  <si>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</si>
  <si>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</si>
  <si>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</si>
  <si>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</si>
  <si>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</si>
  <si>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</si>
  <si>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</si>
  <si>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</si>
  <si>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</si>
  <si>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</si>
  <si>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</si>
  <si>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</si>
  <si>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</si>
  <si>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</si>
  <si>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</si>
  <si>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</si>
  <si>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</si>
  <si>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</si>
  <si>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</si>
  <si>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</si>
  <si>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</si>
  <si>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</si>
  <si>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</si>
  <si>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</si>
  <si>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</si>
  <si>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</si>
  <si>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</si>
  <si>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</si>
  <si>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</si>
  <si>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</si>
  <si>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</si>
  <si>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</si>
  <si>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</si>
  <si>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</si>
  <si>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</si>
  <si>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</si>
  <si>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</si>
  <si>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</si>
  <si>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</si>
  <si>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</si>
  <si>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</si>
  <si>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</si>
  <si>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</si>
  <si>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</si>
  <si>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</si>
  <si>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</si>
  <si>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</si>
  <si>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</si>
  <si>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</si>
  <si>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</si>
  <si>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</si>
  <si>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上年结余收入</t>
  </si>
  <si>
    <t xml:space="preserve">  调入资金</t>
  </si>
  <si>
    <t xml:space="preserve">  调出资金</t>
  </si>
  <si>
    <t xml:space="preserve">    从政府性基金预算调入</t>
  </si>
  <si>
    <t xml:space="preserve">  年终结余</t>
  </si>
  <si>
    <t xml:space="preserve">    从国有资本经营预算调入</t>
  </si>
  <si>
    <t xml:space="preserve">  地方政府一般债务还本支出</t>
  </si>
  <si>
    <t xml:space="preserve">    从其他资金调入</t>
  </si>
  <si>
    <t xml:space="preserve">  地方政府一般债务转贷支出</t>
  </si>
  <si>
    <t xml:space="preserve">  地方政府一般债务收入</t>
  </si>
  <si>
    <t xml:space="preserve">  援助其他地区支出</t>
  </si>
  <si>
    <t xml:space="preserve">  地方政府一般债务转贷收入</t>
  </si>
  <si>
    <t xml:space="preserve">  安排预算稳定调节基金</t>
  </si>
  <si>
    <t xml:space="preserve">  接受其他地区援助收入</t>
  </si>
  <si>
    <t xml:space="preserve">  补充预算周转金</t>
  </si>
  <si>
    <t xml:space="preserve">  动用预算稳定调节基金</t>
  </si>
  <si>
    <t>收入总计</t>
  </si>
  <si>
    <t>2021年部门汇总一般公共预算“三公”经费预算表及情况说明</t>
  </si>
  <si>
    <t>因公出国（境）费</t>
  </si>
  <si>
    <t>公务接待费</t>
  </si>
  <si>
    <t>公务用车运行维护费</t>
  </si>
  <si>
    <t>公务用车购置</t>
  </si>
  <si>
    <t>全市部门预算汇总数</t>
  </si>
  <si>
    <r>
      <rPr>
        <sz val="11"/>
        <color theme="1"/>
        <rFont val="宋体"/>
        <charset val="134"/>
        <scheme val="minor"/>
      </rPr>
      <t>说明：
2021年全市部门汇总一般公共预算“三公”经费预算安排1558.99万元。其中：
1.因公出国（境）费18.1万元，比去年减少8.9万元，主要原因是根据《省委办公厅 省政府办公厅印发&lt;关于严把财政支出关口 坚持过紧日子的若干措施&gt;的通知》（赣办发电</t>
    </r>
    <r>
      <rPr>
        <sz val="11"/>
        <color theme="1"/>
        <rFont val="仿宋"/>
        <charset val="134"/>
      </rPr>
      <t>〔</t>
    </r>
    <r>
      <rPr>
        <sz val="11"/>
        <color theme="1"/>
        <rFont val="宋体"/>
        <charset val="134"/>
        <scheme val="minor"/>
      </rPr>
      <t>2020</t>
    </r>
    <r>
      <rPr>
        <sz val="11"/>
        <color theme="1"/>
        <rFont val="仿宋"/>
        <charset val="134"/>
      </rPr>
      <t>〕</t>
    </r>
    <r>
      <rPr>
        <sz val="11"/>
        <color theme="1"/>
        <rFont val="宋体"/>
        <charset val="134"/>
        <scheme val="minor"/>
      </rPr>
      <t xml:space="preserve">33号）及《市委办公室 市政府办公室印发&lt;关于贯彻落实过紧日子要求严格财政收支管理的若干措施&gt;的通知》（九办发电〔2020〕24号），从严控制“三公”经费，反对铺张浪费，减少因公出国（境）费。
2.公务接待费871.75万元，比去年减少160.85万元，主要原因是根据《省委办公厅 省政府办公厅印发&lt;关于严把财政支出关口 坚持过紧日子的若干措施&gt;的通知》（赣办发电〔2020〕33号）及《市委办公室 市政府办公室印发&lt;关于贯彻落实过紧日子要求严格财政收支管理的若干措施&gt;的通知》（九办发电〔2020〕24号），从严控制“三公”经费，反对铺张浪费，减少公务接待费。
3.公务用车运行维护费443.85万元，比去年减少68.5万元，主要原因是根据《省委办公厅 省政府办公厅印发&lt;关于严把财政支出关口 坚持过紧日子的若干措施&gt;的通知》（赣办发电〔2020〕33号）及《市委办公室 市政府办公室印发&lt;关于贯彻落实过紧日子要求严格财政收支管理的若干措施&gt;的通知》（九办发电〔2020〕24号），从严控制“三公”经费，反对铺张浪费，减少公务用车运行维护费。
4.公务用车购置225.29万元，比去年减少267.6万元，主要原因是根据《省委办公厅 省政府办公厅印发&lt;关于严把财政支出关口 坚持过紧日子的若干措施&gt;的通知》（赣办发电〔2020〕33号）及《市委办公室 市政府办公室印发&lt;关于贯彻落实过紧日子要求严格财政收支管理的若干措施&gt;的通知》（九办发电〔2020〕24号），从严控制“三公”经费，反对铺张浪费，减少公务用车购置费。
</t>
    </r>
  </si>
  <si>
    <t>DEBT_T_XXGK_XEYE</t>
  </si>
  <si>
    <t xml:space="preserve"> AND T.AD_CODE_GK=360431 AND T.SET_YEAR_GK=2021</t>
  </si>
  <si>
    <t>上年债务限额及余额预算</t>
  </si>
  <si>
    <t>AD_CODE_GK#360431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</si>
  <si>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</si>
  <si>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</si>
  <si>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</si>
  <si>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</si>
  <si>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</si>
  <si>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</si>
  <si>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</si>
  <si>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</si>
  <si>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共青城市2020年地方政府一般债务限额和余额情况表</t>
  </si>
  <si>
    <t>单位：亿元</t>
  </si>
  <si>
    <t>地   区</t>
  </si>
  <si>
    <t>2020年一般债务限额</t>
  </si>
  <si>
    <t>2020年一般债务余额</t>
  </si>
  <si>
    <t>公  式</t>
  </si>
  <si>
    <t>A=B+C</t>
  </si>
  <si>
    <t>B</t>
  </si>
  <si>
    <t>C</t>
  </si>
  <si>
    <t>D=E+F</t>
  </si>
  <si>
    <t>E</t>
  </si>
  <si>
    <t>F</t>
  </si>
  <si>
    <t>VALID#</t>
  </si>
  <si>
    <t>360431</t>
  </si>
  <si>
    <t xml:space="preserve">    共青城市</t>
  </si>
  <si>
    <t>注：本表反映上一年度本地区、本级及分地区地方政府债务限额及余额预计执行数。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</si>
</sst>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53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8"/>
      <name val="SimSun"/>
      <charset val="134"/>
    </font>
    <font>
      <sz val="9"/>
      <color indexed="8"/>
      <name val="宋体"/>
      <charset val="1"/>
      <scheme val="minor"/>
    </font>
    <font>
      <b/>
      <sz val="11"/>
      <name val="SimSun"/>
      <charset val="134"/>
    </font>
    <font>
      <sz val="11"/>
      <name val="SimSun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"/>
      <charset val="134"/>
    </font>
    <font>
      <b/>
      <sz val="14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17" borderId="20" applyNumberFormat="0" applyAlignment="0" applyProtection="0">
      <alignment vertical="center"/>
    </xf>
    <xf numFmtId="0" fontId="45" fillId="17" borderId="16" applyNumberFormat="0" applyAlignment="0" applyProtection="0">
      <alignment vertical="center"/>
    </xf>
    <xf numFmtId="0" fontId="46" fillId="18" borderId="21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10" fillId="2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 applyProtection="1">
      <alignment horizontal="left" vertical="center"/>
      <protection locked="0"/>
    </xf>
    <xf numFmtId="1" fontId="14" fillId="0" borderId="1" xfId="0" applyNumberFormat="1" applyFont="1" applyFill="1" applyBorder="1" applyAlignment="1" applyProtection="1">
      <alignment horizontal="left" vertical="center"/>
      <protection locked="0"/>
    </xf>
    <xf numFmtId="1" fontId="15" fillId="0" borderId="1" xfId="0" applyNumberFormat="1" applyFont="1" applyFill="1" applyBorder="1" applyAlignment="1" applyProtection="1">
      <alignment vertical="center"/>
      <protection locked="0"/>
    </xf>
    <xf numFmtId="1" fontId="14" fillId="0" borderId="1" xfId="0" applyNumberFormat="1" applyFont="1" applyFill="1" applyBorder="1" applyAlignment="1" applyProtection="1">
      <alignment vertical="center"/>
      <protection locked="0"/>
    </xf>
    <xf numFmtId="1" fontId="15" fillId="0" borderId="1" xfId="0" applyNumberFormat="1" applyFont="1" applyFill="1" applyBorder="1" applyAlignment="1" applyProtection="1">
      <alignment horizontal="left" vertical="center"/>
      <protection locked="0"/>
    </xf>
    <xf numFmtId="1" fontId="16" fillId="0" borderId="1" xfId="0" applyNumberFormat="1" applyFont="1" applyFill="1" applyBorder="1" applyAlignment="1" applyProtection="1">
      <alignment vertical="center"/>
      <protection locked="0"/>
    </xf>
    <xf numFmtId="0" fontId="15" fillId="0" borderId="1" xfId="0" applyNumberFormat="1" applyFont="1" applyFill="1" applyBorder="1" applyAlignment="1" applyProtection="1">
      <alignment vertical="center"/>
      <protection locked="0"/>
    </xf>
    <xf numFmtId="3" fontId="15" fillId="0" borderId="1" xfId="0" applyNumberFormat="1" applyFont="1" applyFill="1" applyBorder="1" applyAlignment="1" applyProtection="1">
      <alignment vertical="center"/>
      <protection locked="0"/>
    </xf>
    <xf numFmtId="0" fontId="15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1" fontId="17" fillId="0" borderId="1" xfId="0" applyNumberFormat="1" applyFont="1" applyFill="1" applyBorder="1" applyAlignment="1" applyProtection="1">
      <alignment vertical="center"/>
      <protection locked="0"/>
    </xf>
    <xf numFmtId="0" fontId="17" fillId="0" borderId="1" xfId="0" applyNumberFormat="1" applyFont="1" applyFill="1" applyBorder="1" applyAlignment="1" applyProtection="1">
      <alignment vertical="center"/>
      <protection locked="0"/>
    </xf>
    <xf numFmtId="1" fontId="0" fillId="0" borderId="1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3" fontId="15" fillId="0" borderId="2" xfId="0" applyNumberFormat="1" applyFont="1" applyFill="1" applyBorder="1" applyAlignment="1" applyProtection="1">
      <alignment vertical="center"/>
      <protection locked="0"/>
    </xf>
    <xf numFmtId="0" fontId="15" fillId="0" borderId="4" xfId="0" applyNumberFormat="1" applyFont="1" applyFill="1" applyBorder="1" applyAlignment="1" applyProtection="1">
      <alignment vertical="center"/>
      <protection locked="0"/>
    </xf>
    <xf numFmtId="1" fontId="15" fillId="0" borderId="6" xfId="0" applyNumberFormat="1" applyFont="1" applyFill="1" applyBorder="1" applyAlignment="1" applyProtection="1">
      <alignment vertical="center"/>
      <protection locked="0"/>
    </xf>
    <xf numFmtId="0" fontId="14" fillId="0" borderId="1" xfId="0" applyNumberFormat="1" applyFont="1" applyFill="1" applyBorder="1" applyAlignment="1" applyProtection="1">
      <alignment horizontal="distributed" vertical="center"/>
      <protection locked="0"/>
    </xf>
    <xf numFmtId="1" fontId="11" fillId="3" borderId="1" xfId="0" applyNumberFormat="1" applyFont="1" applyFill="1" applyBorder="1" applyAlignment="1" applyProtection="1">
      <alignment vertical="center"/>
      <protection locked="0"/>
    </xf>
    <xf numFmtId="1" fontId="11" fillId="4" borderId="1" xfId="0" applyNumberFormat="1" applyFont="1" applyFill="1" applyBorder="1" applyAlignment="1" applyProtection="1">
      <alignment vertical="center"/>
      <protection locked="0"/>
    </xf>
    <xf numFmtId="1" fontId="15" fillId="0" borderId="3" xfId="0" applyNumberFormat="1" applyFont="1" applyFill="1" applyBorder="1" applyAlignment="1" applyProtection="1">
      <alignment horizontal="left" vertical="center"/>
      <protection locked="0"/>
    </xf>
    <xf numFmtId="1" fontId="17" fillId="2" borderId="1" xfId="0" applyNumberFormat="1" applyFont="1" applyFill="1" applyBorder="1" applyAlignment="1" applyProtection="1">
      <alignment vertical="center"/>
      <protection locked="0"/>
    </xf>
    <xf numFmtId="1" fontId="15" fillId="2" borderId="1" xfId="0" applyNumberFormat="1" applyFont="1" applyFill="1" applyBorder="1" applyAlignment="1" applyProtection="1">
      <alignment vertical="center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/>
    <xf numFmtId="0" fontId="19" fillId="0" borderId="0" xfId="0" applyFont="1" applyFill="1" applyAlignment="1"/>
    <xf numFmtId="0" fontId="20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vertical="center"/>
    </xf>
    <xf numFmtId="4" fontId="10" fillId="0" borderId="10" xfId="0" applyNumberFormat="1" applyFont="1" applyFill="1" applyBorder="1" applyAlignment="1" applyProtection="1">
      <alignment horizontal="right" vertical="center"/>
    </xf>
    <xf numFmtId="0" fontId="18" fillId="0" borderId="11" xfId="0" applyFont="1" applyFill="1" applyBorder="1" applyAlignment="1" applyProtection="1"/>
    <xf numFmtId="49" fontId="10" fillId="0" borderId="12" xfId="0" applyNumberFormat="1" applyFont="1" applyFill="1" applyBorder="1" applyAlignment="1" applyProtection="1">
      <alignment vertical="center"/>
    </xf>
    <xf numFmtId="4" fontId="10" fillId="0" borderId="13" xfId="0" applyNumberFormat="1" applyFont="1" applyFill="1" applyBorder="1" applyAlignment="1" applyProtection="1">
      <alignment horizontal="right" vertical="center"/>
    </xf>
    <xf numFmtId="49" fontId="10" fillId="0" borderId="1" xfId="0" applyNumberFormat="1" applyFont="1" applyFill="1" applyBorder="1" applyAlignment="1" applyProtection="1">
      <alignment vertical="center"/>
    </xf>
    <xf numFmtId="49" fontId="10" fillId="0" borderId="14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/>
    <xf numFmtId="0" fontId="11" fillId="2" borderId="0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distributed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right" vertical="center"/>
    </xf>
    <xf numFmtId="0" fontId="14" fillId="0" borderId="7" xfId="0" applyNumberFormat="1" applyFont="1" applyFill="1" applyBorder="1" applyAlignment="1">
      <alignment vertical="center" wrapText="1"/>
    </xf>
    <xf numFmtId="0" fontId="13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Fill="1" applyAlignment="1">
      <alignment horizontal="right" wrapText="1"/>
    </xf>
    <xf numFmtId="0" fontId="25" fillId="0" borderId="0" xfId="0" applyFont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76" fontId="16" fillId="5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9" fontId="26" fillId="5" borderId="1" xfId="1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16" fillId="6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9" fontId="26" fillId="6" borderId="1" xfId="11" applyFont="1" applyFill="1" applyBorder="1" applyAlignment="1">
      <alignment horizontal="center" vertical="center" wrapText="1"/>
    </xf>
    <xf numFmtId="176" fontId="16" fillId="7" borderId="1" xfId="0" applyNumberFormat="1" applyFont="1" applyFill="1" applyBorder="1" applyAlignment="1">
      <alignment horizontal="center" vertical="center"/>
    </xf>
    <xf numFmtId="9" fontId="26" fillId="0" borderId="1" xfId="11" applyFont="1" applyBorder="1" applyAlignment="1">
      <alignment horizontal="center" vertical="center" wrapText="1"/>
    </xf>
    <xf numFmtId="176" fontId="16" fillId="7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1" xfId="0" applyFont="1" applyFill="1" applyBorder="1" applyAlignment="1">
      <alignment horizontal="center" vertical="center"/>
    </xf>
    <xf numFmtId="177" fontId="16" fillId="7" borderId="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9" fontId="26" fillId="0" borderId="1" xfId="11" applyNumberFormat="1" applyFont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176" fontId="16" fillId="7" borderId="3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16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6" borderId="1" xfId="0" applyFont="1" applyFill="1" applyBorder="1" applyAlignment="1">
      <alignment horizontal="center" vertical="center"/>
    </xf>
    <xf numFmtId="9" fontId="26" fillId="6" borderId="1" xfId="1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177" fontId="16" fillId="6" borderId="1" xfId="0" applyNumberFormat="1" applyFont="1" applyFill="1" applyBorder="1" applyAlignment="1" applyProtection="1">
      <alignment horizontal="left" vertical="center" wrapText="1"/>
      <protection locked="0"/>
    </xf>
    <xf numFmtId="176" fontId="16" fillId="7" borderId="1" xfId="0" applyNumberFormat="1" applyFont="1" applyFill="1" applyBorder="1" applyAlignment="1" applyProtection="1">
      <alignment horizontal="center" vertical="center"/>
      <protection locked="0"/>
    </xf>
    <xf numFmtId="1" fontId="16" fillId="7" borderId="1" xfId="0" applyNumberFormat="1" applyFont="1" applyFill="1" applyBorder="1" applyAlignment="1" applyProtection="1">
      <alignment horizontal="center" vertical="center"/>
      <protection locked="0"/>
    </xf>
    <xf numFmtId="176" fontId="16" fillId="6" borderId="1" xfId="0" applyNumberFormat="1" applyFont="1" applyFill="1" applyBorder="1" applyAlignment="1" applyProtection="1">
      <alignment horizontal="center" vertical="center"/>
      <protection locked="0"/>
    </xf>
    <xf numFmtId="1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1" xfId="0" applyNumberFormat="1" applyFont="1" applyFill="1" applyBorder="1" applyAlignment="1" applyProtection="1">
      <alignment horizontal="center" vertical="center"/>
      <protection locked="0"/>
    </xf>
    <xf numFmtId="0" fontId="16" fillId="6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/>
    </xf>
    <xf numFmtId="176" fontId="16" fillId="6" borderId="3" xfId="0" applyNumberFormat="1" applyFont="1" applyFill="1" applyBorder="1" applyAlignment="1" applyProtection="1">
      <alignment horizontal="left" vertical="center" wrapText="1"/>
      <protection locked="0"/>
    </xf>
    <xf numFmtId="177" fontId="16" fillId="7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6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9" fontId="26" fillId="5" borderId="1" xfId="11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/>
    </xf>
    <xf numFmtId="9" fontId="29" fillId="0" borderId="1" xfId="1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right" wrapText="1"/>
    </xf>
    <xf numFmtId="0" fontId="30" fillId="0" borderId="1" xfId="0" applyFont="1" applyBorder="1" applyAlignment="1">
      <alignment horizontal="justify" vertical="center" wrapText="1"/>
    </xf>
    <xf numFmtId="176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76" fontId="31" fillId="0" borderId="1" xfId="0" applyNumberFormat="1" applyFont="1" applyBorder="1" applyAlignment="1">
      <alignment horizontal="center" vertical="center" wrapText="1"/>
    </xf>
    <xf numFmtId="9" fontId="31" fillId="0" borderId="1" xfId="11" applyFont="1" applyBorder="1" applyAlignment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center" vertical="center"/>
      <protection locked="0"/>
    </xf>
    <xf numFmtId="1" fontId="16" fillId="6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9044;&#31639;&#20844;&#24320;\2021\2021&#24180;&#25919;&#24220;&#39044;&#31639;&#20844;&#24320;\2021&#24180;&#20849;&#38738;&#22478;&#24066;&#25919;&#24220;&#39044;&#31639;&#20844;&#24320;\2020&#24180;&#22320;&#26041;&#36130;&#25919;&#39044;&#316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9044;&#31639;&#20844;&#24320;\2021\2021&#24180;&#25919;&#24220;&#39044;&#31639;&#20844;&#24320;\2021&#24180;&#20849;&#38738;&#22478;&#24066;&#25919;&#24220;&#39044;&#31639;&#20844;&#24320;\20210305&#31532;&#20108;&#27425;&#19978;&#25253;-&#38468;&#20214;1.2021&#24180;&#22320;&#26041;&#36130;&#25919;&#39044;&#31639;&#34920;&#65288;&#20844;&#24335;&#292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 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一 (收入分县区过渡表)"/>
      <sheetName val="表二"/>
      <sheetName val="表二 (支出分县区过渡表)"/>
      <sheetName val="表三"/>
      <sheetName val="表三 (收支平衡县区过渡表)"/>
      <sheetName val="表四"/>
      <sheetName val="表五"/>
      <sheetName val="表六 (1)"/>
      <sheetName val="表六（2)"/>
      <sheetName val="表七 (1)"/>
      <sheetName val="表七(2)"/>
      <sheetName val="表八"/>
      <sheetName val="表八 (收支平衡县区过渡表)"/>
      <sheetName val="表九"/>
      <sheetName val="表十 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>
        <row r="33">
          <cell r="B33">
            <v>176965</v>
          </cell>
          <cell r="C33">
            <v>211037</v>
          </cell>
        </row>
      </sheetData>
      <sheetData sheetId="3"/>
      <sheetData sheetId="4">
        <row r="5">
          <cell r="A5" t="str">
            <v>一、一般公共服务</v>
          </cell>
          <cell r="B5">
            <v>23191</v>
          </cell>
          <cell r="C5">
            <v>27028</v>
          </cell>
        </row>
        <row r="6">
          <cell r="A6" t="str">
            <v>    人大事务</v>
          </cell>
          <cell r="B6">
            <v>505</v>
          </cell>
          <cell r="C6">
            <v>692</v>
          </cell>
        </row>
        <row r="7">
          <cell r="A7" t="str">
            <v>      行政运行</v>
          </cell>
          <cell r="B7">
            <v>399</v>
          </cell>
          <cell r="C7">
            <v>361</v>
          </cell>
        </row>
        <row r="8">
          <cell r="A8" t="str">
            <v>      一般行政管理事务</v>
          </cell>
        </row>
        <row r="8">
          <cell r="C8">
            <v>0</v>
          </cell>
        </row>
        <row r="9">
          <cell r="A9" t="str">
            <v>      机关服务</v>
          </cell>
        </row>
        <row r="9">
          <cell r="C9">
            <v>0</v>
          </cell>
        </row>
        <row r="10">
          <cell r="A10" t="str">
            <v>      人大会议</v>
          </cell>
          <cell r="B10">
            <v>18</v>
          </cell>
          <cell r="C10">
            <v>120</v>
          </cell>
        </row>
        <row r="11">
          <cell r="A11" t="str">
            <v>      人大立法</v>
          </cell>
        </row>
        <row r="11">
          <cell r="C11">
            <v>0</v>
          </cell>
        </row>
        <row r="12">
          <cell r="A12" t="str">
            <v>      人大监督</v>
          </cell>
          <cell r="B12">
            <v>5</v>
          </cell>
          <cell r="C12">
            <v>0</v>
          </cell>
        </row>
        <row r="13">
          <cell r="A13" t="str">
            <v>      人大代表履职能力提升</v>
          </cell>
          <cell r="B13">
            <v>83</v>
          </cell>
          <cell r="C13">
            <v>205</v>
          </cell>
        </row>
        <row r="14">
          <cell r="A14" t="str">
            <v>      代表工作</v>
          </cell>
        </row>
        <row r="14">
          <cell r="C14">
            <v>6</v>
          </cell>
        </row>
        <row r="15">
          <cell r="A15" t="str">
            <v>      人大信访工作</v>
          </cell>
        </row>
        <row r="15">
          <cell r="C15">
            <v>0</v>
          </cell>
        </row>
        <row r="16">
          <cell r="A16" t="str">
            <v>      事业运行</v>
          </cell>
        </row>
        <row r="16">
          <cell r="C16">
            <v>0</v>
          </cell>
        </row>
        <row r="17">
          <cell r="A17" t="str">
            <v>      其他人大事务支出</v>
          </cell>
        </row>
        <row r="17">
          <cell r="C17">
            <v>0</v>
          </cell>
        </row>
        <row r="18">
          <cell r="A18" t="str">
            <v>    政协事务</v>
          </cell>
          <cell r="B18">
            <v>488</v>
          </cell>
          <cell r="C18">
            <v>562</v>
          </cell>
        </row>
        <row r="19">
          <cell r="A19" t="str">
            <v>      行政运行</v>
          </cell>
          <cell r="B19">
            <v>454</v>
          </cell>
          <cell r="C19">
            <v>451</v>
          </cell>
        </row>
        <row r="20">
          <cell r="A20" t="str">
            <v>      一般行政管理事务</v>
          </cell>
        </row>
        <row r="20">
          <cell r="C20">
            <v>64</v>
          </cell>
        </row>
        <row r="21">
          <cell r="A21" t="str">
            <v>      机关服务</v>
          </cell>
        </row>
        <row r="21">
          <cell r="C21">
            <v>0</v>
          </cell>
        </row>
        <row r="22">
          <cell r="A22" t="str">
            <v>      政协会议</v>
          </cell>
          <cell r="B22">
            <v>16</v>
          </cell>
          <cell r="C22">
            <v>25</v>
          </cell>
        </row>
        <row r="23">
          <cell r="A23" t="str">
            <v>      委员视察</v>
          </cell>
          <cell r="B23">
            <v>7</v>
          </cell>
          <cell r="C23">
            <v>7</v>
          </cell>
        </row>
        <row r="24">
          <cell r="A24" t="str">
            <v>      参政议政</v>
          </cell>
          <cell r="B24">
            <v>11</v>
          </cell>
          <cell r="C24">
            <v>15</v>
          </cell>
        </row>
        <row r="25">
          <cell r="A25" t="str">
            <v>      事业运行</v>
          </cell>
        </row>
        <row r="25">
          <cell r="C25">
            <v>0</v>
          </cell>
        </row>
        <row r="26">
          <cell r="A26" t="str">
            <v>      其他政协事务支出</v>
          </cell>
        </row>
        <row r="26">
          <cell r="C26">
            <v>0</v>
          </cell>
        </row>
        <row r="27">
          <cell r="A27" t="str">
            <v>    政府办公厅(室)及相关机构事务</v>
          </cell>
          <cell r="B27">
            <v>9414</v>
          </cell>
          <cell r="C27">
            <v>9783</v>
          </cell>
        </row>
        <row r="28">
          <cell r="A28" t="str">
            <v>      行政运行</v>
          </cell>
          <cell r="B28">
            <v>6012</v>
          </cell>
          <cell r="C28">
            <v>6214</v>
          </cell>
        </row>
        <row r="29">
          <cell r="A29" t="str">
            <v>      一般行政管理事务</v>
          </cell>
          <cell r="B29">
            <v>2951</v>
          </cell>
          <cell r="C29">
            <v>2263</v>
          </cell>
        </row>
        <row r="30">
          <cell r="A30" t="str">
            <v>      机关服务</v>
          </cell>
          <cell r="B30">
            <v>301</v>
          </cell>
          <cell r="C30">
            <v>388</v>
          </cell>
        </row>
        <row r="31">
          <cell r="A31" t="str">
            <v>      专项服务</v>
          </cell>
        </row>
        <row r="31">
          <cell r="C31">
            <v>108</v>
          </cell>
        </row>
        <row r="32">
          <cell r="A32" t="str">
            <v>      专项业务及机关事务管理</v>
          </cell>
        </row>
        <row r="32">
          <cell r="C32">
            <v>140</v>
          </cell>
        </row>
        <row r="33">
          <cell r="A33" t="str">
            <v>      政务公开审批</v>
          </cell>
        </row>
        <row r="33">
          <cell r="C33">
            <v>0</v>
          </cell>
        </row>
        <row r="34">
          <cell r="A34" t="str">
            <v>      信访事务</v>
          </cell>
          <cell r="B34">
            <v>75</v>
          </cell>
          <cell r="C34">
            <v>126</v>
          </cell>
        </row>
        <row r="35">
          <cell r="A35" t="str">
            <v>      参事事务</v>
          </cell>
        </row>
        <row r="35">
          <cell r="C35">
            <v>0</v>
          </cell>
        </row>
        <row r="36">
          <cell r="A36" t="str">
            <v>      事业运行</v>
          </cell>
        </row>
        <row r="36">
          <cell r="C36">
            <v>0</v>
          </cell>
        </row>
        <row r="37">
          <cell r="A37" t="str">
            <v>      其他政府办公厅（室）及相关机构事务支出</v>
          </cell>
          <cell r="B37">
            <v>75</v>
          </cell>
          <cell r="C37">
            <v>544</v>
          </cell>
        </row>
        <row r="38">
          <cell r="A38" t="str">
            <v>    发展与改革事务</v>
          </cell>
          <cell r="B38">
            <v>723</v>
          </cell>
          <cell r="C38">
            <v>729</v>
          </cell>
        </row>
        <row r="39">
          <cell r="A39" t="str">
            <v>      行政运行</v>
          </cell>
          <cell r="B39">
            <v>446</v>
          </cell>
          <cell r="C39">
            <v>325</v>
          </cell>
        </row>
        <row r="40">
          <cell r="A40" t="str">
            <v>      一般行政管理事务</v>
          </cell>
          <cell r="B40">
            <v>152</v>
          </cell>
          <cell r="C40">
            <v>304</v>
          </cell>
        </row>
        <row r="41">
          <cell r="A41" t="str">
            <v>      机关服务</v>
          </cell>
        </row>
        <row r="41">
          <cell r="C41">
            <v>0</v>
          </cell>
        </row>
        <row r="42">
          <cell r="A42" t="str">
            <v>      战略规划与实施</v>
          </cell>
          <cell r="B42">
            <v>61</v>
          </cell>
          <cell r="C42">
            <v>0</v>
          </cell>
        </row>
        <row r="43">
          <cell r="A43" t="str">
            <v>      日常经济运行调节</v>
          </cell>
        </row>
        <row r="43">
          <cell r="C43">
            <v>0</v>
          </cell>
        </row>
        <row r="44">
          <cell r="A44" t="str">
            <v>      社会事业发展规划</v>
          </cell>
        </row>
        <row r="44">
          <cell r="C44">
            <v>0</v>
          </cell>
        </row>
        <row r="45">
          <cell r="A45" t="str">
            <v>      经济体制改革研究</v>
          </cell>
        </row>
        <row r="45">
          <cell r="C45">
            <v>0</v>
          </cell>
        </row>
        <row r="46">
          <cell r="A46" t="str">
            <v>      物价管理</v>
          </cell>
          <cell r="B46">
            <v>8</v>
          </cell>
          <cell r="C46">
            <v>0</v>
          </cell>
        </row>
        <row r="47">
          <cell r="A47" t="str">
            <v>      事业运行</v>
          </cell>
          <cell r="B47">
            <v>3</v>
          </cell>
          <cell r="C47">
            <v>0</v>
          </cell>
        </row>
        <row r="48">
          <cell r="A48" t="str">
            <v>      其他发展与改革事务支出</v>
          </cell>
          <cell r="B48">
            <v>53</v>
          </cell>
          <cell r="C48">
            <v>100</v>
          </cell>
        </row>
        <row r="49">
          <cell r="A49" t="str">
            <v>    统计信息事务</v>
          </cell>
          <cell r="B49">
            <v>694</v>
          </cell>
          <cell r="C49">
            <v>2533</v>
          </cell>
        </row>
        <row r="50">
          <cell r="A50" t="str">
            <v>      行政运行</v>
          </cell>
          <cell r="B50">
            <v>121</v>
          </cell>
          <cell r="C50">
            <v>114</v>
          </cell>
        </row>
        <row r="51">
          <cell r="A51" t="str">
            <v>      一般行政管理事务</v>
          </cell>
          <cell r="B51">
            <v>35</v>
          </cell>
          <cell r="C51">
            <v>49</v>
          </cell>
        </row>
        <row r="52">
          <cell r="A52" t="str">
            <v>      机关服务</v>
          </cell>
        </row>
        <row r="52">
          <cell r="C52">
            <v>0</v>
          </cell>
        </row>
        <row r="53">
          <cell r="A53" t="str">
            <v>      信息事务</v>
          </cell>
          <cell r="B53">
            <v>419</v>
          </cell>
          <cell r="C53">
            <v>2256</v>
          </cell>
        </row>
        <row r="54">
          <cell r="A54" t="str">
            <v>      专项统计业务</v>
          </cell>
        </row>
        <row r="54">
          <cell r="C54">
            <v>0</v>
          </cell>
        </row>
        <row r="55">
          <cell r="A55" t="str">
            <v>      统计管理</v>
          </cell>
        </row>
        <row r="55">
          <cell r="C55">
            <v>0</v>
          </cell>
        </row>
        <row r="56">
          <cell r="A56" t="str">
            <v>      专项普查活动</v>
          </cell>
          <cell r="B56">
            <v>80</v>
          </cell>
          <cell r="C56">
            <v>64</v>
          </cell>
        </row>
        <row r="57">
          <cell r="A57" t="str">
            <v>      统计抽样调查</v>
          </cell>
          <cell r="B57">
            <v>39</v>
          </cell>
          <cell r="C57">
            <v>50</v>
          </cell>
        </row>
        <row r="58">
          <cell r="A58" t="str">
            <v>      事业运行</v>
          </cell>
        </row>
        <row r="58">
          <cell r="C58">
            <v>0</v>
          </cell>
        </row>
        <row r="59">
          <cell r="A59" t="str">
            <v>      其他统计信息事务支出</v>
          </cell>
        </row>
        <row r="59">
          <cell r="C59">
            <v>0</v>
          </cell>
        </row>
        <row r="60">
          <cell r="A60" t="str">
            <v>    财政事务</v>
          </cell>
          <cell r="B60">
            <v>1926</v>
          </cell>
          <cell r="C60">
            <v>2009</v>
          </cell>
        </row>
        <row r="61">
          <cell r="A61" t="str">
            <v>      行政运行</v>
          </cell>
          <cell r="B61">
            <v>943</v>
          </cell>
          <cell r="C61">
            <v>1147</v>
          </cell>
        </row>
        <row r="62">
          <cell r="A62" t="str">
            <v>      一般行政管理事务</v>
          </cell>
          <cell r="B62">
            <v>402</v>
          </cell>
          <cell r="C62">
            <v>506</v>
          </cell>
        </row>
        <row r="63">
          <cell r="A63" t="str">
            <v>      机关服务</v>
          </cell>
        </row>
        <row r="63">
          <cell r="C63">
            <v>0</v>
          </cell>
        </row>
        <row r="64">
          <cell r="A64" t="str">
            <v>      预算改革业务</v>
          </cell>
        </row>
        <row r="64">
          <cell r="C64">
            <v>0</v>
          </cell>
        </row>
        <row r="65">
          <cell r="A65" t="str">
            <v>      财政国库业务</v>
          </cell>
          <cell r="B65">
            <v>1</v>
          </cell>
          <cell r="C65">
            <v>0</v>
          </cell>
        </row>
        <row r="66">
          <cell r="A66" t="str">
            <v>      财政监察</v>
          </cell>
        </row>
        <row r="66">
          <cell r="C66">
            <v>0</v>
          </cell>
        </row>
        <row r="67">
          <cell r="A67" t="str">
            <v>      信息化建设</v>
          </cell>
          <cell r="B67">
            <v>425</v>
          </cell>
          <cell r="C67">
            <v>56</v>
          </cell>
        </row>
        <row r="68">
          <cell r="A68" t="str">
            <v>      财政委托业务支出</v>
          </cell>
          <cell r="B68">
            <v>154</v>
          </cell>
          <cell r="C68">
            <v>300</v>
          </cell>
        </row>
        <row r="69">
          <cell r="A69" t="str">
            <v>      事业运行</v>
          </cell>
          <cell r="B69">
            <v>1</v>
          </cell>
          <cell r="C69">
            <v>0</v>
          </cell>
        </row>
        <row r="70">
          <cell r="A70" t="str">
            <v>      其他财政事务支出</v>
          </cell>
        </row>
        <row r="70">
          <cell r="C70">
            <v>0</v>
          </cell>
        </row>
        <row r="71">
          <cell r="A71" t="str">
            <v>    税收事务</v>
          </cell>
          <cell r="B71">
            <v>213</v>
          </cell>
          <cell r="C71">
            <v>540</v>
          </cell>
        </row>
        <row r="72">
          <cell r="A72" t="str">
            <v>      行政运行</v>
          </cell>
          <cell r="B72">
            <v>153</v>
          </cell>
          <cell r="C72">
            <v>540</v>
          </cell>
        </row>
        <row r="73">
          <cell r="A73" t="str">
            <v>      一般行政管理事务</v>
          </cell>
        </row>
        <row r="73">
          <cell r="C73">
            <v>0</v>
          </cell>
        </row>
        <row r="74">
          <cell r="A74" t="str">
            <v>      机关服务</v>
          </cell>
        </row>
        <row r="74">
          <cell r="C74">
            <v>0</v>
          </cell>
        </row>
        <row r="75">
          <cell r="A75" t="str">
            <v>      信息化建设</v>
          </cell>
          <cell r="B75">
            <v>60</v>
          </cell>
          <cell r="C75">
            <v>0</v>
          </cell>
        </row>
        <row r="76">
          <cell r="A76" t="str">
            <v>      税收业务</v>
          </cell>
        </row>
        <row r="76">
          <cell r="C76">
            <v>0</v>
          </cell>
        </row>
        <row r="77">
          <cell r="A77" t="str">
            <v>      事业运行</v>
          </cell>
        </row>
        <row r="77">
          <cell r="C77">
            <v>0</v>
          </cell>
        </row>
        <row r="78">
          <cell r="A78" t="str">
            <v>      其他税收事务支出</v>
          </cell>
        </row>
        <row r="78">
          <cell r="C78">
            <v>0</v>
          </cell>
        </row>
        <row r="79">
          <cell r="A79" t="str">
            <v>    审计事务</v>
          </cell>
          <cell r="B79">
            <v>663</v>
          </cell>
          <cell r="C79">
            <v>723</v>
          </cell>
        </row>
        <row r="80">
          <cell r="A80" t="str">
            <v>      行政运行</v>
          </cell>
          <cell r="B80">
            <v>286</v>
          </cell>
          <cell r="C80">
            <v>263</v>
          </cell>
        </row>
        <row r="81">
          <cell r="A81" t="str">
            <v>      一般行政管理事务</v>
          </cell>
          <cell r="B81">
            <v>5</v>
          </cell>
          <cell r="C81">
            <v>12</v>
          </cell>
        </row>
        <row r="82">
          <cell r="A82" t="str">
            <v>      机关服务</v>
          </cell>
        </row>
        <row r="82">
          <cell r="C82">
            <v>0</v>
          </cell>
        </row>
        <row r="83">
          <cell r="A83" t="str">
            <v>      审计业务</v>
          </cell>
          <cell r="B83">
            <v>372</v>
          </cell>
          <cell r="C83">
            <v>448</v>
          </cell>
        </row>
        <row r="84">
          <cell r="A84" t="str">
            <v>      审计管理</v>
          </cell>
        </row>
        <row r="84">
          <cell r="C84">
            <v>0</v>
          </cell>
        </row>
        <row r="85">
          <cell r="A85" t="str">
            <v>      信息化建设</v>
          </cell>
        </row>
        <row r="85">
          <cell r="C85">
            <v>0</v>
          </cell>
        </row>
        <row r="86">
          <cell r="A86" t="str">
            <v>      事业运行</v>
          </cell>
        </row>
        <row r="86">
          <cell r="C86">
            <v>0</v>
          </cell>
        </row>
        <row r="87">
          <cell r="A87" t="str">
            <v>      其他审计事务支出</v>
          </cell>
        </row>
        <row r="87">
          <cell r="C87">
            <v>0</v>
          </cell>
        </row>
        <row r="88">
          <cell r="A88" t="str">
            <v>    海关事务</v>
          </cell>
          <cell r="B88">
            <v>0</v>
          </cell>
          <cell r="C88">
            <v>0</v>
          </cell>
        </row>
        <row r="89">
          <cell r="A89" t="str">
            <v>      行政运行</v>
          </cell>
        </row>
        <row r="89">
          <cell r="C89">
            <v>0</v>
          </cell>
        </row>
        <row r="90">
          <cell r="A90" t="str">
            <v>      一般行政管理事务</v>
          </cell>
        </row>
        <row r="90">
          <cell r="C90">
            <v>0</v>
          </cell>
        </row>
        <row r="91">
          <cell r="A91" t="str">
            <v>      机关服务</v>
          </cell>
        </row>
        <row r="91">
          <cell r="C91">
            <v>0</v>
          </cell>
        </row>
        <row r="92">
          <cell r="A92" t="str">
            <v>      缉私办案</v>
          </cell>
        </row>
        <row r="92">
          <cell r="C92">
            <v>0</v>
          </cell>
        </row>
        <row r="93">
          <cell r="A93" t="str">
            <v>      口岸管理</v>
          </cell>
        </row>
        <row r="93">
          <cell r="C93">
            <v>0</v>
          </cell>
        </row>
        <row r="94">
          <cell r="A94" t="str">
            <v>      信息化建设</v>
          </cell>
        </row>
        <row r="94">
          <cell r="C94">
            <v>0</v>
          </cell>
        </row>
        <row r="95">
          <cell r="A95" t="str">
            <v>      海关关务</v>
          </cell>
        </row>
        <row r="95">
          <cell r="C95">
            <v>0</v>
          </cell>
        </row>
        <row r="96">
          <cell r="A96" t="str">
            <v>      关税征管</v>
          </cell>
        </row>
        <row r="96">
          <cell r="C96">
            <v>0</v>
          </cell>
        </row>
        <row r="97">
          <cell r="A97" t="str">
            <v>      海关监管</v>
          </cell>
        </row>
        <row r="97">
          <cell r="C97">
            <v>0</v>
          </cell>
        </row>
        <row r="98">
          <cell r="A98" t="str">
            <v>      检验检疫</v>
          </cell>
        </row>
        <row r="98">
          <cell r="C98">
            <v>0</v>
          </cell>
        </row>
        <row r="99">
          <cell r="A99" t="str">
            <v>      事业运行</v>
          </cell>
        </row>
        <row r="99">
          <cell r="C99">
            <v>0</v>
          </cell>
        </row>
        <row r="100">
          <cell r="A100" t="str">
            <v>      其他海关事务支出</v>
          </cell>
        </row>
        <row r="100">
          <cell r="C100">
            <v>0</v>
          </cell>
        </row>
        <row r="101">
          <cell r="A101" t="str">
            <v>    纪检监察事务</v>
          </cell>
          <cell r="B101">
            <v>1182</v>
          </cell>
          <cell r="C101">
            <v>1151</v>
          </cell>
        </row>
        <row r="102">
          <cell r="A102" t="str">
            <v>      行政运行</v>
          </cell>
          <cell r="B102">
            <v>897</v>
          </cell>
          <cell r="C102">
            <v>896</v>
          </cell>
        </row>
        <row r="103">
          <cell r="A103" t="str">
            <v>      一般行政管理事务</v>
          </cell>
          <cell r="B103">
            <v>10</v>
          </cell>
          <cell r="C103">
            <v>0</v>
          </cell>
        </row>
        <row r="104">
          <cell r="A104" t="str">
            <v>      机关服务</v>
          </cell>
        </row>
        <row r="104">
          <cell r="C104">
            <v>0</v>
          </cell>
        </row>
        <row r="105">
          <cell r="A105" t="str">
            <v>      大案要案查处</v>
          </cell>
          <cell r="B105">
            <v>60</v>
          </cell>
          <cell r="C105">
            <v>48</v>
          </cell>
        </row>
        <row r="106">
          <cell r="A106" t="str">
            <v>      派驻派出机构</v>
          </cell>
          <cell r="B106">
            <v>45</v>
          </cell>
          <cell r="C106">
            <v>45</v>
          </cell>
        </row>
        <row r="107">
          <cell r="A107" t="str">
            <v>      巡视工作</v>
          </cell>
          <cell r="B107">
            <v>46</v>
          </cell>
          <cell r="C107">
            <v>50</v>
          </cell>
        </row>
        <row r="108">
          <cell r="A108" t="str">
            <v>      事业运行</v>
          </cell>
        </row>
        <row r="108">
          <cell r="C108">
            <v>0</v>
          </cell>
        </row>
        <row r="109">
          <cell r="A109" t="str">
            <v>      其他纪检监察事务支出</v>
          </cell>
          <cell r="B109">
            <v>124</v>
          </cell>
          <cell r="C109">
            <v>112</v>
          </cell>
        </row>
        <row r="110">
          <cell r="A110" t="str">
            <v>    商贸事务</v>
          </cell>
          <cell r="B110">
            <v>943</v>
          </cell>
          <cell r="C110">
            <v>1432</v>
          </cell>
        </row>
        <row r="111">
          <cell r="A111" t="str">
            <v>      行政运行</v>
          </cell>
          <cell r="B111">
            <v>184</v>
          </cell>
          <cell r="C111">
            <v>195</v>
          </cell>
        </row>
        <row r="112">
          <cell r="A112" t="str">
            <v>      一般行政管理事务</v>
          </cell>
        </row>
        <row r="112">
          <cell r="C112">
            <v>0</v>
          </cell>
        </row>
        <row r="113">
          <cell r="A113" t="str">
            <v>      机关服务</v>
          </cell>
        </row>
        <row r="113">
          <cell r="C113">
            <v>0</v>
          </cell>
        </row>
        <row r="114">
          <cell r="A114" t="str">
            <v>      对外贸易管理</v>
          </cell>
        </row>
        <row r="114">
          <cell r="C114">
            <v>0</v>
          </cell>
        </row>
        <row r="115">
          <cell r="A115" t="str">
            <v>      国际经济合作</v>
          </cell>
        </row>
        <row r="115">
          <cell r="C115">
            <v>0</v>
          </cell>
        </row>
        <row r="116">
          <cell r="A116" t="str">
            <v>      外资管理</v>
          </cell>
        </row>
        <row r="116">
          <cell r="C116">
            <v>0</v>
          </cell>
        </row>
        <row r="117">
          <cell r="A117" t="str">
            <v>      国内贸易管理</v>
          </cell>
        </row>
        <row r="117">
          <cell r="C117">
            <v>0</v>
          </cell>
        </row>
        <row r="118">
          <cell r="A118" t="str">
            <v>      招商引资</v>
          </cell>
          <cell r="B118">
            <v>459</v>
          </cell>
          <cell r="C118">
            <v>1237</v>
          </cell>
        </row>
        <row r="119">
          <cell r="A119" t="str">
            <v>      事业运行</v>
          </cell>
        </row>
        <row r="119">
          <cell r="C119">
            <v>0</v>
          </cell>
        </row>
        <row r="120">
          <cell r="A120" t="str">
            <v>      其他商贸事务支出</v>
          </cell>
          <cell r="B120">
            <v>300</v>
          </cell>
          <cell r="C120">
            <v>0</v>
          </cell>
        </row>
        <row r="121">
          <cell r="A121" t="str">
            <v>    知识产权事务</v>
          </cell>
          <cell r="B121">
            <v>357</v>
          </cell>
          <cell r="C121">
            <v>350</v>
          </cell>
        </row>
        <row r="122">
          <cell r="A122" t="str">
            <v>      行政运行</v>
          </cell>
        </row>
        <row r="122">
          <cell r="C122">
            <v>0</v>
          </cell>
        </row>
        <row r="123">
          <cell r="A123" t="str">
            <v>      一般行政管理事务</v>
          </cell>
        </row>
        <row r="123">
          <cell r="C123">
            <v>0</v>
          </cell>
        </row>
        <row r="124">
          <cell r="A124" t="str">
            <v>      机关服务</v>
          </cell>
        </row>
        <row r="124">
          <cell r="C124">
            <v>0</v>
          </cell>
        </row>
        <row r="125">
          <cell r="A125" t="str">
            <v>      专利审批</v>
          </cell>
        </row>
        <row r="125">
          <cell r="C125">
            <v>0</v>
          </cell>
        </row>
        <row r="126">
          <cell r="A126" t="str">
            <v>      知识产权战略和规划</v>
          </cell>
        </row>
        <row r="126">
          <cell r="C126">
            <v>0</v>
          </cell>
        </row>
        <row r="127">
          <cell r="A127" t="str">
            <v>      国际合作与交流</v>
          </cell>
        </row>
        <row r="127">
          <cell r="C127">
            <v>0</v>
          </cell>
        </row>
        <row r="128">
          <cell r="A128" t="str">
            <v>      知识产权宏观管理</v>
          </cell>
        </row>
        <row r="128">
          <cell r="C128">
            <v>0</v>
          </cell>
        </row>
        <row r="129">
          <cell r="A129" t="str">
            <v>      商标管理</v>
          </cell>
        </row>
        <row r="129">
          <cell r="C129">
            <v>0</v>
          </cell>
        </row>
        <row r="130">
          <cell r="A130" t="str">
            <v>      原产地地理标志管理</v>
          </cell>
        </row>
        <row r="130">
          <cell r="C130">
            <v>0</v>
          </cell>
        </row>
        <row r="131">
          <cell r="A131" t="str">
            <v>      事业运行</v>
          </cell>
        </row>
        <row r="131">
          <cell r="C131">
            <v>0</v>
          </cell>
        </row>
        <row r="132">
          <cell r="A132" t="str">
            <v>      其他知识产权事务支出</v>
          </cell>
          <cell r="B132">
            <v>357</v>
          </cell>
          <cell r="C132">
            <v>350</v>
          </cell>
        </row>
        <row r="133">
          <cell r="A133" t="str">
            <v>    民族事务</v>
          </cell>
          <cell r="B133">
            <v>6</v>
          </cell>
          <cell r="C133">
            <v>12</v>
          </cell>
        </row>
        <row r="134">
          <cell r="A134" t="str">
            <v>      行政运行</v>
          </cell>
        </row>
        <row r="134">
          <cell r="C134">
            <v>6</v>
          </cell>
        </row>
        <row r="135">
          <cell r="A135" t="str">
            <v>      一般行政管理事务</v>
          </cell>
        </row>
        <row r="135">
          <cell r="C135">
            <v>0</v>
          </cell>
        </row>
        <row r="136">
          <cell r="A136" t="str">
            <v>      机关服务</v>
          </cell>
        </row>
        <row r="136">
          <cell r="C136">
            <v>0</v>
          </cell>
        </row>
        <row r="137">
          <cell r="A137" t="str">
            <v>      民族工作专项</v>
          </cell>
          <cell r="B137">
            <v>1</v>
          </cell>
          <cell r="C137">
            <v>1</v>
          </cell>
        </row>
        <row r="138">
          <cell r="A138" t="str">
            <v>      事业运行</v>
          </cell>
        </row>
        <row r="138">
          <cell r="C138">
            <v>0</v>
          </cell>
        </row>
        <row r="139">
          <cell r="A139" t="str">
            <v>      其他民族事务支出</v>
          </cell>
          <cell r="B139">
            <v>5</v>
          </cell>
          <cell r="C139">
            <v>5</v>
          </cell>
        </row>
        <row r="140">
          <cell r="A140" t="str">
            <v>    港澳台事务</v>
          </cell>
          <cell r="B140">
            <v>1</v>
          </cell>
          <cell r="C140">
            <v>1</v>
          </cell>
        </row>
        <row r="141">
          <cell r="A141" t="str">
            <v>      行政运行</v>
          </cell>
        </row>
        <row r="141">
          <cell r="C141">
            <v>0</v>
          </cell>
        </row>
        <row r="142">
          <cell r="A142" t="str">
            <v>      一般行政管理事务</v>
          </cell>
          <cell r="B142">
            <v>1</v>
          </cell>
          <cell r="C142">
            <v>1</v>
          </cell>
        </row>
        <row r="143">
          <cell r="A143" t="str">
            <v>      机关服务</v>
          </cell>
        </row>
        <row r="143">
          <cell r="C143">
            <v>0</v>
          </cell>
        </row>
        <row r="144">
          <cell r="A144" t="str">
            <v>      港澳事务</v>
          </cell>
        </row>
        <row r="144">
          <cell r="C144">
            <v>0</v>
          </cell>
        </row>
        <row r="145">
          <cell r="A145" t="str">
            <v>      台湾事务</v>
          </cell>
        </row>
        <row r="145">
          <cell r="C145">
            <v>0</v>
          </cell>
        </row>
        <row r="146">
          <cell r="A146" t="str">
            <v>      事业运行</v>
          </cell>
        </row>
        <row r="146">
          <cell r="C146">
            <v>0</v>
          </cell>
        </row>
        <row r="147">
          <cell r="A147" t="str">
            <v>      其他港澳台事务支出</v>
          </cell>
        </row>
        <row r="147">
          <cell r="C147">
            <v>0</v>
          </cell>
        </row>
        <row r="148">
          <cell r="A148" t="str">
            <v>    档案事务</v>
          </cell>
          <cell r="B148">
            <v>24</v>
          </cell>
          <cell r="C148">
            <v>177</v>
          </cell>
        </row>
        <row r="149">
          <cell r="A149" t="str">
            <v>      行政运行</v>
          </cell>
        </row>
        <row r="149">
          <cell r="C149">
            <v>0</v>
          </cell>
        </row>
        <row r="150">
          <cell r="A150" t="str">
            <v>      一般行政管理事务</v>
          </cell>
        </row>
        <row r="150">
          <cell r="C150">
            <v>0</v>
          </cell>
        </row>
        <row r="151">
          <cell r="A151" t="str">
            <v>      机关服务</v>
          </cell>
        </row>
        <row r="151">
          <cell r="C151">
            <v>0</v>
          </cell>
        </row>
        <row r="152">
          <cell r="A152" t="str">
            <v>      档案馆</v>
          </cell>
          <cell r="B152">
            <v>24</v>
          </cell>
          <cell r="C152">
            <v>177</v>
          </cell>
        </row>
        <row r="153">
          <cell r="A153" t="str">
            <v>      其他档案事务支出</v>
          </cell>
        </row>
        <row r="153">
          <cell r="C153">
            <v>0</v>
          </cell>
        </row>
        <row r="154">
          <cell r="A154" t="str">
            <v>    民主党派及工商联事务</v>
          </cell>
          <cell r="B154">
            <v>66</v>
          </cell>
          <cell r="C154">
            <v>53</v>
          </cell>
        </row>
        <row r="155">
          <cell r="A155" t="str">
            <v>      行政运行</v>
          </cell>
          <cell r="B155">
            <v>40</v>
          </cell>
          <cell r="C155">
            <v>49</v>
          </cell>
        </row>
        <row r="156">
          <cell r="A156" t="str">
            <v>      一般行政管理事务</v>
          </cell>
          <cell r="B156">
            <v>26</v>
          </cell>
          <cell r="C156">
            <v>4</v>
          </cell>
        </row>
        <row r="157">
          <cell r="A157" t="str">
            <v>      机关服务</v>
          </cell>
        </row>
        <row r="157">
          <cell r="C157">
            <v>0</v>
          </cell>
        </row>
        <row r="158">
          <cell r="A158" t="str">
            <v>      参政议政</v>
          </cell>
        </row>
        <row r="158">
          <cell r="C158">
            <v>0</v>
          </cell>
        </row>
        <row r="159">
          <cell r="A159" t="str">
            <v>      事业运行</v>
          </cell>
        </row>
        <row r="159">
          <cell r="C159">
            <v>0</v>
          </cell>
        </row>
        <row r="160">
          <cell r="A160" t="str">
            <v>      其他民主党派及工商联事务支出</v>
          </cell>
        </row>
        <row r="160">
          <cell r="C160">
            <v>0</v>
          </cell>
        </row>
        <row r="161">
          <cell r="A161" t="str">
            <v>    群众团体事务</v>
          </cell>
          <cell r="B161">
            <v>1032</v>
          </cell>
          <cell r="C161">
            <v>1093</v>
          </cell>
        </row>
        <row r="162">
          <cell r="A162" t="str">
            <v>      行政运行</v>
          </cell>
          <cell r="B162">
            <v>348</v>
          </cell>
          <cell r="C162">
            <v>507</v>
          </cell>
        </row>
        <row r="163">
          <cell r="A163" t="str">
            <v>      一般行政管理事务</v>
          </cell>
          <cell r="B163">
            <v>452</v>
          </cell>
          <cell r="C163">
            <v>354</v>
          </cell>
        </row>
        <row r="164">
          <cell r="A164" t="str">
            <v>      机关服务</v>
          </cell>
        </row>
        <row r="164">
          <cell r="C164">
            <v>0</v>
          </cell>
        </row>
        <row r="165">
          <cell r="A165" t="str">
            <v>      工会事务</v>
          </cell>
          <cell r="B165">
            <v>28</v>
          </cell>
          <cell r="C165">
            <v>32</v>
          </cell>
        </row>
        <row r="166">
          <cell r="A166" t="str">
            <v>      事业运行</v>
          </cell>
        </row>
        <row r="166">
          <cell r="C166">
            <v>0</v>
          </cell>
        </row>
        <row r="167">
          <cell r="A167" t="str">
            <v>      其他群众团体事务支出</v>
          </cell>
          <cell r="B167">
            <v>204</v>
          </cell>
          <cell r="C167">
            <v>200</v>
          </cell>
        </row>
        <row r="168">
          <cell r="A168" t="str">
            <v>    党委办公厅（室）及相关机构事务</v>
          </cell>
          <cell r="B168">
            <v>1450</v>
          </cell>
          <cell r="C168">
            <v>1366</v>
          </cell>
        </row>
        <row r="169">
          <cell r="A169" t="str">
            <v>      行政运行</v>
          </cell>
          <cell r="B169">
            <v>1118</v>
          </cell>
          <cell r="C169">
            <v>1009</v>
          </cell>
        </row>
        <row r="170">
          <cell r="A170" t="str">
            <v>      一般行政管理事务</v>
          </cell>
        </row>
        <row r="170">
          <cell r="C170">
            <v>0</v>
          </cell>
        </row>
        <row r="171">
          <cell r="A171" t="str">
            <v>      机关服务</v>
          </cell>
          <cell r="B171">
            <v>98</v>
          </cell>
          <cell r="C171">
            <v>140</v>
          </cell>
        </row>
        <row r="172">
          <cell r="A172" t="str">
            <v>      专项业务</v>
          </cell>
        </row>
        <row r="172">
          <cell r="C172">
            <v>17</v>
          </cell>
        </row>
        <row r="173">
          <cell r="A173" t="str">
            <v>      事业运行</v>
          </cell>
        </row>
        <row r="173">
          <cell r="C173">
            <v>0</v>
          </cell>
        </row>
        <row r="174">
          <cell r="A174" t="str">
            <v>      其他党委办公厅（室）及相关机构事务支出</v>
          </cell>
          <cell r="B174">
            <v>234</v>
          </cell>
          <cell r="C174">
            <v>200</v>
          </cell>
        </row>
        <row r="175">
          <cell r="A175" t="str">
            <v>    组织事务</v>
          </cell>
          <cell r="B175">
            <v>1174</v>
          </cell>
          <cell r="C175">
            <v>1466</v>
          </cell>
        </row>
        <row r="176">
          <cell r="A176" t="str">
            <v>      行政运行</v>
          </cell>
          <cell r="B176">
            <v>512</v>
          </cell>
          <cell r="C176">
            <v>567</v>
          </cell>
        </row>
        <row r="177">
          <cell r="A177" t="str">
            <v>      一般行政管理事务</v>
          </cell>
          <cell r="B177">
            <v>504</v>
          </cell>
          <cell r="C177">
            <v>799</v>
          </cell>
        </row>
        <row r="178">
          <cell r="A178" t="str">
            <v>      机关服务</v>
          </cell>
        </row>
        <row r="178">
          <cell r="C178">
            <v>0</v>
          </cell>
        </row>
        <row r="179">
          <cell r="A179" t="str">
            <v>      公务员事务</v>
          </cell>
        </row>
        <row r="179">
          <cell r="C179">
            <v>0</v>
          </cell>
        </row>
        <row r="180">
          <cell r="A180" t="str">
            <v>      事业运行</v>
          </cell>
        </row>
        <row r="180">
          <cell r="C180">
            <v>0</v>
          </cell>
        </row>
        <row r="181">
          <cell r="A181" t="str">
            <v>      其他组织事务支出</v>
          </cell>
          <cell r="B181">
            <v>158</v>
          </cell>
          <cell r="C181">
            <v>100</v>
          </cell>
        </row>
        <row r="182">
          <cell r="A182" t="str">
            <v>    宣传事务</v>
          </cell>
          <cell r="B182">
            <v>1009</v>
          </cell>
          <cell r="C182">
            <v>1129</v>
          </cell>
        </row>
        <row r="183">
          <cell r="A183" t="str">
            <v>      行政运行</v>
          </cell>
          <cell r="B183">
            <v>346</v>
          </cell>
          <cell r="C183">
            <v>355</v>
          </cell>
        </row>
        <row r="184">
          <cell r="A184" t="str">
            <v>      一般行政管理事务</v>
          </cell>
          <cell r="B184">
            <v>20</v>
          </cell>
          <cell r="C184">
            <v>16</v>
          </cell>
        </row>
        <row r="185">
          <cell r="A185" t="str">
            <v>      机关服务</v>
          </cell>
        </row>
        <row r="185">
          <cell r="C185">
            <v>0</v>
          </cell>
        </row>
        <row r="186">
          <cell r="A186" t="str">
            <v>      宣传管理</v>
          </cell>
          <cell r="B186">
            <v>510</v>
          </cell>
          <cell r="C186">
            <v>558</v>
          </cell>
        </row>
        <row r="187">
          <cell r="A187" t="str">
            <v>      事业运行</v>
          </cell>
        </row>
        <row r="187">
          <cell r="C187">
            <v>0</v>
          </cell>
        </row>
        <row r="188">
          <cell r="A188" t="str">
            <v>      其他宣传事务支出</v>
          </cell>
          <cell r="B188">
            <v>133</v>
          </cell>
          <cell r="C188">
            <v>200</v>
          </cell>
        </row>
        <row r="189">
          <cell r="A189" t="str">
            <v>    统战事务</v>
          </cell>
          <cell r="B189">
            <v>172</v>
          </cell>
          <cell r="C189">
            <v>209</v>
          </cell>
        </row>
        <row r="190">
          <cell r="A190" t="str">
            <v>      行政运行</v>
          </cell>
          <cell r="B190">
            <v>157</v>
          </cell>
          <cell r="C190">
            <v>90</v>
          </cell>
        </row>
        <row r="191">
          <cell r="A191" t="str">
            <v>      一般行政管理事务</v>
          </cell>
          <cell r="B191">
            <v>9</v>
          </cell>
          <cell r="C191">
            <v>108</v>
          </cell>
        </row>
        <row r="192">
          <cell r="A192" t="str">
            <v>      机关服务</v>
          </cell>
        </row>
        <row r="192">
          <cell r="C192">
            <v>0</v>
          </cell>
        </row>
        <row r="193">
          <cell r="A193" t="str">
            <v>      宗教事务</v>
          </cell>
          <cell r="B193">
            <v>5</v>
          </cell>
          <cell r="C193">
            <v>10</v>
          </cell>
        </row>
        <row r="194">
          <cell r="A194" t="str">
            <v>      华侨事务</v>
          </cell>
        </row>
        <row r="194">
          <cell r="C194">
            <v>0</v>
          </cell>
        </row>
        <row r="195">
          <cell r="A195" t="str">
            <v>      事业运行</v>
          </cell>
        </row>
        <row r="195">
          <cell r="C195">
            <v>0</v>
          </cell>
        </row>
        <row r="196">
          <cell r="A196" t="str">
            <v>      其他统战事务支出</v>
          </cell>
          <cell r="B196">
            <v>1</v>
          </cell>
          <cell r="C196">
            <v>1</v>
          </cell>
        </row>
        <row r="197">
          <cell r="A197" t="str">
            <v>    对外联络事务</v>
          </cell>
          <cell r="B197">
            <v>0</v>
          </cell>
          <cell r="C197">
            <v>0</v>
          </cell>
        </row>
        <row r="198">
          <cell r="A198" t="str">
            <v>      行政运行</v>
          </cell>
        </row>
        <row r="198">
          <cell r="C198">
            <v>0</v>
          </cell>
        </row>
        <row r="199">
          <cell r="A199" t="str">
            <v>      一般行政管理事务</v>
          </cell>
        </row>
        <row r="199">
          <cell r="C199">
            <v>0</v>
          </cell>
        </row>
        <row r="200">
          <cell r="A200" t="str">
            <v>      机关服务</v>
          </cell>
        </row>
        <row r="200">
          <cell r="C200">
            <v>0</v>
          </cell>
        </row>
        <row r="201">
          <cell r="A201" t="str">
            <v>      事业运行</v>
          </cell>
        </row>
        <row r="201">
          <cell r="C201">
            <v>0</v>
          </cell>
        </row>
        <row r="202">
          <cell r="A202" t="str">
            <v>      其他对外联络事务支出</v>
          </cell>
        </row>
        <row r="202">
          <cell r="C202">
            <v>0</v>
          </cell>
        </row>
        <row r="203">
          <cell r="A203" t="str">
            <v>    其他共产党事务支出</v>
          </cell>
          <cell r="B203">
            <v>353</v>
          </cell>
          <cell r="C203">
            <v>358</v>
          </cell>
        </row>
        <row r="204">
          <cell r="A204" t="str">
            <v>      行政运行</v>
          </cell>
          <cell r="B204">
            <v>155</v>
          </cell>
          <cell r="C204">
            <v>159</v>
          </cell>
        </row>
        <row r="205">
          <cell r="A205" t="str">
            <v>      一般行政管理事务</v>
          </cell>
          <cell r="B205">
            <v>198</v>
          </cell>
          <cell r="C205">
            <v>199</v>
          </cell>
        </row>
        <row r="206">
          <cell r="A206" t="str">
            <v>      机关服务</v>
          </cell>
        </row>
        <row r="206">
          <cell r="C206">
            <v>0</v>
          </cell>
        </row>
        <row r="207">
          <cell r="A207" t="str">
            <v>      事业运行</v>
          </cell>
        </row>
        <row r="207">
          <cell r="C207">
            <v>0</v>
          </cell>
        </row>
        <row r="208">
          <cell r="A208" t="str">
            <v>      其他共产党事务支出</v>
          </cell>
        </row>
        <row r="208">
          <cell r="C208">
            <v>0</v>
          </cell>
        </row>
        <row r="209">
          <cell r="A209" t="str">
            <v>    网信事务</v>
          </cell>
          <cell r="B209">
            <v>0</v>
          </cell>
          <cell r="C209">
            <v>0</v>
          </cell>
        </row>
        <row r="210">
          <cell r="A210" t="str">
            <v>      行政运行</v>
          </cell>
        </row>
        <row r="210">
          <cell r="C210">
            <v>0</v>
          </cell>
        </row>
        <row r="211">
          <cell r="A211" t="str">
            <v>      一般行政管理事务</v>
          </cell>
        </row>
        <row r="211">
          <cell r="C211">
            <v>0</v>
          </cell>
        </row>
        <row r="212">
          <cell r="A212" t="str">
            <v>      机关服务</v>
          </cell>
        </row>
        <row r="212">
          <cell r="C212">
            <v>0</v>
          </cell>
        </row>
        <row r="213">
          <cell r="A213" t="str">
            <v>      信息安全事务</v>
          </cell>
        </row>
        <row r="213">
          <cell r="C213">
            <v>0</v>
          </cell>
        </row>
        <row r="214">
          <cell r="A214" t="str">
            <v>      事业运行</v>
          </cell>
        </row>
        <row r="214">
          <cell r="C214">
            <v>0</v>
          </cell>
        </row>
        <row r="215">
          <cell r="A215" t="str">
            <v>      其他网信事务支出</v>
          </cell>
        </row>
        <row r="215">
          <cell r="C215">
            <v>0</v>
          </cell>
        </row>
        <row r="216">
          <cell r="A216" t="str">
            <v>    市场监督管理事务</v>
          </cell>
          <cell r="B216">
            <v>796</v>
          </cell>
          <cell r="C216">
            <v>660</v>
          </cell>
        </row>
        <row r="217">
          <cell r="A217" t="str">
            <v>      行政运行</v>
          </cell>
          <cell r="B217">
            <v>611</v>
          </cell>
          <cell r="C217">
            <v>540</v>
          </cell>
        </row>
        <row r="218">
          <cell r="A218" t="str">
            <v>      一般行政管理事务</v>
          </cell>
          <cell r="B218">
            <v>8</v>
          </cell>
          <cell r="C218">
            <v>0</v>
          </cell>
        </row>
        <row r="219">
          <cell r="A219" t="str">
            <v>      机关服务</v>
          </cell>
        </row>
        <row r="219">
          <cell r="C219">
            <v>0</v>
          </cell>
        </row>
        <row r="220">
          <cell r="A220" t="str">
            <v>      市场主体管理</v>
          </cell>
          <cell r="B220">
            <v>14</v>
          </cell>
          <cell r="C220">
            <v>28</v>
          </cell>
        </row>
        <row r="221">
          <cell r="A221" t="str">
            <v>      市场秩序执法</v>
          </cell>
          <cell r="B221">
            <v>24</v>
          </cell>
          <cell r="C221">
            <v>20</v>
          </cell>
        </row>
        <row r="222">
          <cell r="A222" t="str">
            <v>      信息化建设</v>
          </cell>
        </row>
        <row r="222">
          <cell r="C222">
            <v>0</v>
          </cell>
        </row>
        <row r="223">
          <cell r="A223" t="str">
            <v>      质量基础</v>
          </cell>
          <cell r="B223">
            <v>27</v>
          </cell>
          <cell r="C223">
            <v>20</v>
          </cell>
        </row>
        <row r="224">
          <cell r="A224" t="str">
            <v>      药品事务</v>
          </cell>
        </row>
        <row r="224">
          <cell r="C224">
            <v>0</v>
          </cell>
        </row>
        <row r="225">
          <cell r="A225" t="str">
            <v>      医疗器械事务</v>
          </cell>
        </row>
        <row r="225">
          <cell r="C225">
            <v>0</v>
          </cell>
        </row>
        <row r="226">
          <cell r="A226" t="str">
            <v>      化妆品事务</v>
          </cell>
        </row>
        <row r="226">
          <cell r="C226">
            <v>0</v>
          </cell>
        </row>
        <row r="227">
          <cell r="A227" t="str">
            <v>      质量安全监管</v>
          </cell>
        </row>
        <row r="227">
          <cell r="C227">
            <v>52</v>
          </cell>
        </row>
        <row r="228">
          <cell r="A228" t="str">
            <v>      食品安全监管</v>
          </cell>
          <cell r="B228">
            <v>112</v>
          </cell>
          <cell r="C228">
            <v>0</v>
          </cell>
        </row>
        <row r="229">
          <cell r="A229" t="str">
            <v>      事业运行</v>
          </cell>
        </row>
        <row r="229">
          <cell r="C229">
            <v>0</v>
          </cell>
        </row>
        <row r="230">
          <cell r="A230" t="str">
            <v>      其他市场监督管理事务</v>
          </cell>
        </row>
        <row r="230">
          <cell r="C230">
            <v>0</v>
          </cell>
        </row>
        <row r="231">
          <cell r="A231" t="str">
            <v>    其他一般公共服务支出</v>
          </cell>
          <cell r="B231">
            <v>0</v>
          </cell>
          <cell r="C231">
            <v>0</v>
          </cell>
        </row>
        <row r="232">
          <cell r="A232" t="str">
            <v>      国家赔偿费用支出</v>
          </cell>
        </row>
        <row r="232">
          <cell r="C232">
            <v>0</v>
          </cell>
        </row>
        <row r="233">
          <cell r="A233" t="str">
            <v>      其他一般公共服务支出</v>
          </cell>
        </row>
        <row r="233">
          <cell r="C233">
            <v>0</v>
          </cell>
        </row>
        <row r="234">
          <cell r="A234" t="str">
            <v>二、外交支出</v>
          </cell>
          <cell r="B234">
            <v>0</v>
          </cell>
          <cell r="C234">
            <v>0</v>
          </cell>
        </row>
        <row r="235">
          <cell r="A235" t="str">
            <v>    对外合作与交流</v>
          </cell>
        </row>
        <row r="235">
          <cell r="C235">
            <v>0</v>
          </cell>
        </row>
        <row r="236">
          <cell r="A236" t="str">
            <v>    对外宣传</v>
          </cell>
        </row>
        <row r="236">
          <cell r="C236">
            <v>0</v>
          </cell>
        </row>
        <row r="237">
          <cell r="A237" t="str">
            <v>    其他外交支出</v>
          </cell>
        </row>
        <row r="237">
          <cell r="C237">
            <v>0</v>
          </cell>
        </row>
        <row r="238">
          <cell r="A238" t="str">
            <v>三、国防支出</v>
          </cell>
          <cell r="B238">
            <v>706</v>
          </cell>
          <cell r="C238">
            <v>472</v>
          </cell>
        </row>
        <row r="239">
          <cell r="A239" t="str">
            <v>    国防动员</v>
          </cell>
          <cell r="B239">
            <v>706</v>
          </cell>
          <cell r="C239">
            <v>472</v>
          </cell>
        </row>
        <row r="240">
          <cell r="A240" t="str">
            <v>      兵役征集</v>
          </cell>
          <cell r="B240">
            <v>15</v>
          </cell>
          <cell r="C240">
            <v>0</v>
          </cell>
        </row>
        <row r="241">
          <cell r="A241" t="str">
            <v>      经济动员</v>
          </cell>
        </row>
        <row r="241">
          <cell r="C241">
            <v>0</v>
          </cell>
        </row>
        <row r="242">
          <cell r="A242" t="str">
            <v>      人民防空</v>
          </cell>
          <cell r="B242">
            <v>477</v>
          </cell>
          <cell r="C242">
            <v>261</v>
          </cell>
        </row>
        <row r="243">
          <cell r="A243" t="str">
            <v>      交通战备</v>
          </cell>
        </row>
        <row r="243">
          <cell r="C243">
            <v>0</v>
          </cell>
        </row>
        <row r="244">
          <cell r="A244" t="str">
            <v>      国防教育</v>
          </cell>
          <cell r="B244">
            <v>6</v>
          </cell>
          <cell r="C244">
            <v>3</v>
          </cell>
        </row>
        <row r="245">
          <cell r="A245" t="str">
            <v>      预备役部队</v>
          </cell>
          <cell r="B245">
            <v>19</v>
          </cell>
          <cell r="C245">
            <v>25</v>
          </cell>
        </row>
        <row r="246">
          <cell r="A246" t="str">
            <v>      民兵</v>
          </cell>
          <cell r="B246">
            <v>52</v>
          </cell>
          <cell r="C246">
            <v>52</v>
          </cell>
        </row>
        <row r="247">
          <cell r="A247" t="str">
            <v>      边海防</v>
          </cell>
        </row>
        <row r="247">
          <cell r="C247">
            <v>0</v>
          </cell>
        </row>
        <row r="248">
          <cell r="A248" t="str">
            <v>      其他国防动员支出</v>
          </cell>
          <cell r="B248">
            <v>137</v>
          </cell>
          <cell r="C248">
            <v>131</v>
          </cell>
        </row>
        <row r="249">
          <cell r="A249" t="str">
            <v>    其他国防支出</v>
          </cell>
        </row>
        <row r="249">
          <cell r="C249">
            <v>0</v>
          </cell>
        </row>
        <row r="250">
          <cell r="A250" t="str">
            <v>四、公共安全支出</v>
          </cell>
          <cell r="B250">
            <v>9495</v>
          </cell>
          <cell r="C250">
            <v>10568</v>
          </cell>
        </row>
        <row r="251">
          <cell r="A251" t="str">
            <v>    武装警察部队</v>
          </cell>
          <cell r="B251">
            <v>10</v>
          </cell>
          <cell r="C251">
            <v>0</v>
          </cell>
        </row>
        <row r="252">
          <cell r="A252" t="str">
            <v>      武装警察部队</v>
          </cell>
          <cell r="B252">
            <v>10</v>
          </cell>
          <cell r="C252">
            <v>0</v>
          </cell>
        </row>
        <row r="253">
          <cell r="A253" t="str">
            <v>      其他武装警察部队支出</v>
          </cell>
        </row>
        <row r="253">
          <cell r="C253">
            <v>0</v>
          </cell>
        </row>
        <row r="254">
          <cell r="A254" t="str">
            <v>    公安</v>
          </cell>
          <cell r="B254">
            <v>7015</v>
          </cell>
          <cell r="C254">
            <v>7864</v>
          </cell>
        </row>
        <row r="255">
          <cell r="A255" t="str">
            <v>      行政运行</v>
          </cell>
          <cell r="B255">
            <v>4784</v>
          </cell>
          <cell r="C255">
            <v>4941</v>
          </cell>
        </row>
        <row r="256">
          <cell r="A256" t="str">
            <v>      一般行政管理事务</v>
          </cell>
          <cell r="B256">
            <v>1849</v>
          </cell>
          <cell r="C256">
            <v>1553</v>
          </cell>
        </row>
        <row r="257">
          <cell r="A257" t="str">
            <v>      机关服务</v>
          </cell>
          <cell r="B257">
            <v>16</v>
          </cell>
          <cell r="C257">
            <v>0</v>
          </cell>
        </row>
        <row r="258">
          <cell r="A258" t="str">
            <v>      信息化建设</v>
          </cell>
          <cell r="B258">
            <v>228</v>
          </cell>
          <cell r="C258">
            <v>1266</v>
          </cell>
        </row>
        <row r="259">
          <cell r="A259" t="str">
            <v>      执法办案</v>
          </cell>
          <cell r="B259">
            <v>29</v>
          </cell>
          <cell r="C259">
            <v>0</v>
          </cell>
        </row>
        <row r="260">
          <cell r="A260" t="str">
            <v>      特别业务</v>
          </cell>
          <cell r="B260">
            <v>37</v>
          </cell>
          <cell r="C260">
            <v>92</v>
          </cell>
        </row>
        <row r="261">
          <cell r="A261" t="str">
            <v>      特勤业务</v>
          </cell>
        </row>
        <row r="261">
          <cell r="C261">
            <v>0</v>
          </cell>
        </row>
        <row r="262">
          <cell r="A262" t="str">
            <v>      移民事务</v>
          </cell>
        </row>
        <row r="262">
          <cell r="C262">
            <v>0</v>
          </cell>
        </row>
        <row r="263">
          <cell r="A263" t="str">
            <v>      事业运行</v>
          </cell>
        </row>
        <row r="263">
          <cell r="C263">
            <v>0</v>
          </cell>
        </row>
        <row r="264">
          <cell r="A264" t="str">
            <v>      其他公安支出</v>
          </cell>
          <cell r="B264">
            <v>72</v>
          </cell>
          <cell r="C264">
            <v>12</v>
          </cell>
        </row>
        <row r="265">
          <cell r="A265" t="str">
            <v>    国家安全</v>
          </cell>
          <cell r="B265">
            <v>0</v>
          </cell>
          <cell r="C265">
            <v>0</v>
          </cell>
        </row>
        <row r="266">
          <cell r="A266" t="str">
            <v>      行政运行</v>
          </cell>
        </row>
        <row r="266">
          <cell r="C266">
            <v>0</v>
          </cell>
        </row>
        <row r="267">
          <cell r="A267" t="str">
            <v>      一般行政管理事务</v>
          </cell>
        </row>
        <row r="267">
          <cell r="C267">
            <v>0</v>
          </cell>
        </row>
        <row r="268">
          <cell r="A268" t="str">
            <v>      机关服务</v>
          </cell>
        </row>
        <row r="268">
          <cell r="C268">
            <v>0</v>
          </cell>
        </row>
        <row r="269">
          <cell r="A269" t="str">
            <v>      安全业务</v>
          </cell>
        </row>
        <row r="269">
          <cell r="C269">
            <v>0</v>
          </cell>
        </row>
        <row r="270">
          <cell r="A270" t="str">
            <v>      事业运行</v>
          </cell>
        </row>
        <row r="270">
          <cell r="C270">
            <v>0</v>
          </cell>
        </row>
        <row r="271">
          <cell r="A271" t="str">
            <v>      其他国家安全支出</v>
          </cell>
        </row>
        <row r="271">
          <cell r="C271">
            <v>0</v>
          </cell>
        </row>
        <row r="272">
          <cell r="A272" t="str">
            <v>    检察</v>
          </cell>
          <cell r="B272">
            <v>605</v>
          </cell>
          <cell r="C272">
            <v>657</v>
          </cell>
        </row>
        <row r="273">
          <cell r="A273" t="str">
            <v>      行政运行</v>
          </cell>
          <cell r="B273">
            <v>524</v>
          </cell>
          <cell r="C273">
            <v>657</v>
          </cell>
        </row>
        <row r="274">
          <cell r="A274" t="str">
            <v>      一般行政管理事务</v>
          </cell>
          <cell r="B274">
            <v>76</v>
          </cell>
          <cell r="C274">
            <v>0</v>
          </cell>
        </row>
        <row r="275">
          <cell r="A275" t="str">
            <v>      机关服务</v>
          </cell>
        </row>
        <row r="275">
          <cell r="C275">
            <v>0</v>
          </cell>
        </row>
        <row r="276">
          <cell r="A276" t="str">
            <v>      “两房”建设</v>
          </cell>
        </row>
        <row r="276">
          <cell r="C276">
            <v>0</v>
          </cell>
        </row>
        <row r="277">
          <cell r="A277" t="str">
            <v>      检查监督</v>
          </cell>
        </row>
        <row r="277">
          <cell r="C277">
            <v>0</v>
          </cell>
        </row>
        <row r="278">
          <cell r="A278" t="str">
            <v>      事业运行</v>
          </cell>
        </row>
        <row r="278">
          <cell r="C278">
            <v>0</v>
          </cell>
        </row>
        <row r="279">
          <cell r="A279" t="str">
            <v>      其他检察支出</v>
          </cell>
          <cell r="B279">
            <v>5</v>
          </cell>
          <cell r="C279">
            <v>0</v>
          </cell>
        </row>
        <row r="280">
          <cell r="A280" t="str">
            <v>    法院</v>
          </cell>
          <cell r="B280">
            <v>1221</v>
          </cell>
          <cell r="C280">
            <v>1260</v>
          </cell>
        </row>
        <row r="281">
          <cell r="A281" t="str">
            <v>      行政运行</v>
          </cell>
          <cell r="B281">
            <v>856</v>
          </cell>
          <cell r="C281">
            <v>1032</v>
          </cell>
        </row>
        <row r="282">
          <cell r="A282" t="str">
            <v>      一般行政管理事务</v>
          </cell>
          <cell r="B282">
            <v>259</v>
          </cell>
          <cell r="C282">
            <v>228</v>
          </cell>
        </row>
        <row r="283">
          <cell r="A283" t="str">
            <v>      机关服务</v>
          </cell>
        </row>
        <row r="283">
          <cell r="C283">
            <v>0</v>
          </cell>
        </row>
        <row r="284">
          <cell r="A284" t="str">
            <v>      案件审判</v>
          </cell>
          <cell r="B284">
            <v>30</v>
          </cell>
          <cell r="C284">
            <v>0</v>
          </cell>
        </row>
        <row r="285">
          <cell r="A285" t="str">
            <v>      案件执行</v>
          </cell>
          <cell r="B285">
            <v>4</v>
          </cell>
          <cell r="C285">
            <v>0</v>
          </cell>
        </row>
        <row r="286">
          <cell r="A286" t="str">
            <v>      “两庭”建设</v>
          </cell>
        </row>
        <row r="286">
          <cell r="C286">
            <v>0</v>
          </cell>
        </row>
        <row r="287">
          <cell r="A287" t="str">
            <v>      事业运行</v>
          </cell>
        </row>
        <row r="287">
          <cell r="C287">
            <v>0</v>
          </cell>
        </row>
        <row r="288">
          <cell r="A288" t="str">
            <v>      其他法院支出</v>
          </cell>
          <cell r="B288">
            <v>72</v>
          </cell>
          <cell r="C288">
            <v>0</v>
          </cell>
        </row>
        <row r="289">
          <cell r="A289" t="str">
            <v>    司法</v>
          </cell>
          <cell r="B289">
            <v>586</v>
          </cell>
          <cell r="C289">
            <v>734</v>
          </cell>
        </row>
        <row r="290">
          <cell r="A290" t="str">
            <v>      行政运行</v>
          </cell>
          <cell r="B290">
            <v>364</v>
          </cell>
          <cell r="C290">
            <v>417</v>
          </cell>
        </row>
        <row r="291">
          <cell r="A291" t="str">
            <v>      一般行政管理事务</v>
          </cell>
          <cell r="B291">
            <v>23</v>
          </cell>
          <cell r="C291">
            <v>0</v>
          </cell>
        </row>
        <row r="292">
          <cell r="A292" t="str">
            <v>      机关服务</v>
          </cell>
        </row>
        <row r="292">
          <cell r="C292">
            <v>0</v>
          </cell>
        </row>
        <row r="293">
          <cell r="A293" t="str">
            <v>      基层司法业务</v>
          </cell>
          <cell r="B293">
            <v>47</v>
          </cell>
          <cell r="C293">
            <v>59</v>
          </cell>
        </row>
        <row r="294">
          <cell r="A294" t="str">
            <v>      普法宣传</v>
          </cell>
          <cell r="B294">
            <v>19</v>
          </cell>
          <cell r="C294">
            <v>0</v>
          </cell>
        </row>
        <row r="295">
          <cell r="A295" t="str">
            <v>      律师管理</v>
          </cell>
          <cell r="B295">
            <v>18</v>
          </cell>
          <cell r="C295">
            <v>38</v>
          </cell>
        </row>
        <row r="296">
          <cell r="A296" t="str">
            <v>      公共法律服务</v>
          </cell>
          <cell r="B296">
            <v>9</v>
          </cell>
          <cell r="C296">
            <v>17</v>
          </cell>
        </row>
        <row r="297">
          <cell r="A297" t="str">
            <v>      国家统一法律职业资格考试</v>
          </cell>
        </row>
        <row r="297">
          <cell r="C297">
            <v>0</v>
          </cell>
        </row>
        <row r="298">
          <cell r="A298" t="str">
            <v>      社区矫正</v>
          </cell>
          <cell r="B298">
            <v>37</v>
          </cell>
          <cell r="C298">
            <v>120</v>
          </cell>
        </row>
        <row r="299">
          <cell r="A299" t="str">
            <v>      法制建设</v>
          </cell>
          <cell r="B299">
            <v>63</v>
          </cell>
          <cell r="C299">
            <v>83</v>
          </cell>
        </row>
        <row r="300">
          <cell r="A300" t="str">
            <v>      信息化建设</v>
          </cell>
        </row>
        <row r="300">
          <cell r="C300">
            <v>0</v>
          </cell>
        </row>
        <row r="301">
          <cell r="A301" t="str">
            <v>      事业运行</v>
          </cell>
        </row>
        <row r="301">
          <cell r="C301">
            <v>0</v>
          </cell>
        </row>
        <row r="302">
          <cell r="A302" t="str">
            <v>      其他司法支出</v>
          </cell>
          <cell r="B302">
            <v>6</v>
          </cell>
          <cell r="C302">
            <v>0</v>
          </cell>
        </row>
        <row r="303">
          <cell r="A303" t="str">
            <v>    监狱</v>
          </cell>
          <cell r="B303">
            <v>0</v>
          </cell>
          <cell r="C303">
            <v>0</v>
          </cell>
        </row>
        <row r="304">
          <cell r="A304" t="str">
            <v>      行政运行</v>
          </cell>
        </row>
        <row r="304">
          <cell r="C304">
            <v>0</v>
          </cell>
        </row>
        <row r="305">
          <cell r="A305" t="str">
            <v>      一般行政管理事务</v>
          </cell>
        </row>
        <row r="305">
          <cell r="C305">
            <v>0</v>
          </cell>
        </row>
        <row r="306">
          <cell r="A306" t="str">
            <v>      机关服务</v>
          </cell>
        </row>
        <row r="306">
          <cell r="C306">
            <v>0</v>
          </cell>
        </row>
        <row r="307">
          <cell r="A307" t="str">
            <v>      犯人生活</v>
          </cell>
        </row>
        <row r="307">
          <cell r="C307">
            <v>0</v>
          </cell>
        </row>
        <row r="308">
          <cell r="A308" t="str">
            <v>      犯人改造</v>
          </cell>
        </row>
        <row r="308">
          <cell r="C308">
            <v>0</v>
          </cell>
        </row>
        <row r="309">
          <cell r="A309" t="str">
            <v>      狱政设施建设</v>
          </cell>
        </row>
        <row r="309">
          <cell r="C309">
            <v>0</v>
          </cell>
        </row>
        <row r="310">
          <cell r="A310" t="str">
            <v>      信息化建设</v>
          </cell>
        </row>
        <row r="310">
          <cell r="C310">
            <v>0</v>
          </cell>
        </row>
        <row r="311">
          <cell r="A311" t="str">
            <v>      事业运行</v>
          </cell>
        </row>
        <row r="311">
          <cell r="C311">
            <v>0</v>
          </cell>
        </row>
        <row r="312">
          <cell r="A312" t="str">
            <v>      其他监狱支出</v>
          </cell>
        </row>
        <row r="312">
          <cell r="C312">
            <v>0</v>
          </cell>
        </row>
        <row r="313">
          <cell r="A313" t="str">
            <v>    强制隔离戒毒</v>
          </cell>
          <cell r="B313">
            <v>0</v>
          </cell>
          <cell r="C313">
            <v>0</v>
          </cell>
        </row>
        <row r="314">
          <cell r="A314" t="str">
            <v>      行政运行</v>
          </cell>
        </row>
        <row r="314">
          <cell r="C314">
            <v>0</v>
          </cell>
        </row>
        <row r="315">
          <cell r="A315" t="str">
            <v>      一般行政管理事务</v>
          </cell>
        </row>
        <row r="315">
          <cell r="C315">
            <v>0</v>
          </cell>
        </row>
        <row r="316">
          <cell r="A316" t="str">
            <v>      机关服务</v>
          </cell>
        </row>
        <row r="316">
          <cell r="C316">
            <v>0</v>
          </cell>
        </row>
        <row r="317">
          <cell r="A317" t="str">
            <v>      强制隔离戒毒人员生活</v>
          </cell>
        </row>
        <row r="317">
          <cell r="C317">
            <v>0</v>
          </cell>
        </row>
        <row r="318">
          <cell r="A318" t="str">
            <v>      强制隔离戒毒人员教育</v>
          </cell>
        </row>
        <row r="318">
          <cell r="C318">
            <v>0</v>
          </cell>
        </row>
        <row r="319">
          <cell r="A319" t="str">
            <v>      所政设施建设</v>
          </cell>
        </row>
        <row r="319">
          <cell r="C319">
            <v>0</v>
          </cell>
        </row>
        <row r="320">
          <cell r="A320" t="str">
            <v>      信息化建设</v>
          </cell>
        </row>
        <row r="320">
          <cell r="C320">
            <v>0</v>
          </cell>
        </row>
        <row r="321">
          <cell r="A321" t="str">
            <v>      事业运行</v>
          </cell>
        </row>
        <row r="321">
          <cell r="C321">
            <v>0</v>
          </cell>
        </row>
        <row r="322">
          <cell r="A322" t="str">
            <v>      其他强制隔离戒毒支出</v>
          </cell>
        </row>
        <row r="322">
          <cell r="C322">
            <v>0</v>
          </cell>
        </row>
        <row r="323">
          <cell r="A323" t="str">
            <v>    国家保密</v>
          </cell>
          <cell r="B323">
            <v>36</v>
          </cell>
          <cell r="C323">
            <v>33</v>
          </cell>
        </row>
        <row r="324">
          <cell r="A324" t="str">
            <v>      行政运行</v>
          </cell>
          <cell r="B324">
            <v>36</v>
          </cell>
          <cell r="C324">
            <v>33</v>
          </cell>
        </row>
        <row r="325">
          <cell r="A325" t="str">
            <v>      一般行政管理事务</v>
          </cell>
        </row>
        <row r="325">
          <cell r="C325">
            <v>0</v>
          </cell>
        </row>
        <row r="326">
          <cell r="A326" t="str">
            <v>      机关服务</v>
          </cell>
        </row>
        <row r="326">
          <cell r="C326">
            <v>0</v>
          </cell>
        </row>
        <row r="327">
          <cell r="A327" t="str">
            <v>      保密技术</v>
          </cell>
        </row>
        <row r="327">
          <cell r="C327">
            <v>0</v>
          </cell>
        </row>
        <row r="328">
          <cell r="A328" t="str">
            <v>      保密管理</v>
          </cell>
        </row>
        <row r="328">
          <cell r="C328">
            <v>0</v>
          </cell>
        </row>
        <row r="329">
          <cell r="A329" t="str">
            <v>      事业运行</v>
          </cell>
        </row>
        <row r="329">
          <cell r="C329">
            <v>0</v>
          </cell>
        </row>
        <row r="330">
          <cell r="A330" t="str">
            <v>      其他国家保密支出</v>
          </cell>
        </row>
        <row r="330">
          <cell r="C330">
            <v>0</v>
          </cell>
        </row>
        <row r="331">
          <cell r="A331" t="str">
            <v>    缉私警察</v>
          </cell>
          <cell r="B331">
            <v>0</v>
          </cell>
          <cell r="C331">
            <v>0</v>
          </cell>
        </row>
        <row r="332">
          <cell r="A332" t="str">
            <v>      行政运行</v>
          </cell>
        </row>
        <row r="332">
          <cell r="C332">
            <v>0</v>
          </cell>
        </row>
        <row r="333">
          <cell r="A333" t="str">
            <v>      一般行政管理事务</v>
          </cell>
        </row>
        <row r="333">
          <cell r="C333">
            <v>0</v>
          </cell>
        </row>
        <row r="334">
          <cell r="A334" t="str">
            <v>      信息化建设</v>
          </cell>
        </row>
        <row r="334">
          <cell r="C334">
            <v>0</v>
          </cell>
        </row>
        <row r="335">
          <cell r="A335" t="str">
            <v>      缉私业务</v>
          </cell>
        </row>
        <row r="335">
          <cell r="C335">
            <v>0</v>
          </cell>
        </row>
        <row r="336">
          <cell r="A336" t="str">
            <v>      其他缉私警察支出</v>
          </cell>
        </row>
        <row r="336">
          <cell r="C336">
            <v>0</v>
          </cell>
        </row>
        <row r="337">
          <cell r="A337" t="str">
            <v>    其他公共安全支出</v>
          </cell>
          <cell r="B337">
            <v>22</v>
          </cell>
          <cell r="C337">
            <v>20</v>
          </cell>
        </row>
        <row r="338">
          <cell r="A338" t="str">
            <v>      国家司法救助支出</v>
          </cell>
        </row>
        <row r="338">
          <cell r="C338">
            <v>0</v>
          </cell>
        </row>
        <row r="339">
          <cell r="A339" t="str">
            <v>      其他公共安全支出</v>
          </cell>
          <cell r="B339">
            <v>22</v>
          </cell>
          <cell r="C339">
            <v>20</v>
          </cell>
        </row>
        <row r="340">
          <cell r="A340" t="str">
            <v>五、教育支出</v>
          </cell>
          <cell r="B340">
            <v>55544</v>
          </cell>
          <cell r="C340">
            <v>61140</v>
          </cell>
        </row>
        <row r="341">
          <cell r="A341" t="str">
            <v>    教育管理事务</v>
          </cell>
          <cell r="B341">
            <v>576</v>
          </cell>
          <cell r="C341">
            <v>1192</v>
          </cell>
        </row>
        <row r="342">
          <cell r="A342" t="str">
            <v>      行政运行</v>
          </cell>
          <cell r="B342">
            <v>322</v>
          </cell>
          <cell r="C342">
            <v>631</v>
          </cell>
        </row>
        <row r="343">
          <cell r="A343" t="str">
            <v>      一般行政管理事务</v>
          </cell>
          <cell r="B343">
            <v>247</v>
          </cell>
          <cell r="C343">
            <v>467</v>
          </cell>
        </row>
        <row r="344">
          <cell r="A344" t="str">
            <v>      机关服务</v>
          </cell>
        </row>
        <row r="344">
          <cell r="C344">
            <v>0</v>
          </cell>
        </row>
        <row r="345">
          <cell r="A345" t="str">
            <v>      其他教育管理事务支出</v>
          </cell>
          <cell r="B345">
            <v>7</v>
          </cell>
          <cell r="C345">
            <v>94</v>
          </cell>
        </row>
        <row r="346">
          <cell r="A346" t="str">
            <v>    普通教育</v>
          </cell>
          <cell r="B346">
            <v>49570</v>
          </cell>
          <cell r="C346">
            <v>54017</v>
          </cell>
        </row>
        <row r="347">
          <cell r="A347" t="str">
            <v>      学前教育</v>
          </cell>
          <cell r="B347">
            <v>1866</v>
          </cell>
          <cell r="C347">
            <v>3675</v>
          </cell>
        </row>
        <row r="348">
          <cell r="A348" t="str">
            <v>      小学教育</v>
          </cell>
          <cell r="B348">
            <v>29138</v>
          </cell>
          <cell r="C348">
            <v>29874</v>
          </cell>
        </row>
        <row r="349">
          <cell r="A349" t="str">
            <v>      初中教育</v>
          </cell>
          <cell r="B349">
            <v>4165</v>
          </cell>
          <cell r="C349">
            <v>6118</v>
          </cell>
        </row>
        <row r="350">
          <cell r="A350" t="str">
            <v>      高中教育</v>
          </cell>
          <cell r="B350">
            <v>3441</v>
          </cell>
          <cell r="C350">
            <v>4150</v>
          </cell>
        </row>
        <row r="351">
          <cell r="A351" t="str">
            <v>      高等教育</v>
          </cell>
          <cell r="B351">
            <v>10950</v>
          </cell>
          <cell r="C351">
            <v>10200</v>
          </cell>
        </row>
        <row r="352">
          <cell r="A352" t="str">
            <v>      其他普通教育支出</v>
          </cell>
          <cell r="B352">
            <v>10</v>
          </cell>
          <cell r="C352">
            <v>0</v>
          </cell>
        </row>
        <row r="353">
          <cell r="A353" t="str">
            <v>    职业教育</v>
          </cell>
          <cell r="B353">
            <v>332</v>
          </cell>
          <cell r="C353">
            <v>700</v>
          </cell>
        </row>
        <row r="354">
          <cell r="A354" t="str">
            <v>      初等职业教育</v>
          </cell>
        </row>
        <row r="354">
          <cell r="C354">
            <v>0</v>
          </cell>
        </row>
        <row r="355">
          <cell r="A355" t="str">
            <v>      中等职业教育</v>
          </cell>
          <cell r="B355">
            <v>325</v>
          </cell>
          <cell r="C355">
            <v>700</v>
          </cell>
        </row>
        <row r="356">
          <cell r="A356" t="str">
            <v>      技校教育</v>
          </cell>
        </row>
        <row r="356">
          <cell r="C356">
            <v>0</v>
          </cell>
        </row>
        <row r="357">
          <cell r="A357" t="str">
            <v>      高等职业教育</v>
          </cell>
          <cell r="B357">
            <v>7</v>
          </cell>
          <cell r="C357">
            <v>0</v>
          </cell>
        </row>
        <row r="358">
          <cell r="A358" t="str">
            <v>      其他职业教育支出</v>
          </cell>
        </row>
        <row r="358">
          <cell r="C358">
            <v>0</v>
          </cell>
        </row>
        <row r="359">
          <cell r="A359" t="str">
            <v>    成人教育</v>
          </cell>
          <cell r="B359">
            <v>0</v>
          </cell>
          <cell r="C359">
            <v>0</v>
          </cell>
        </row>
        <row r="360">
          <cell r="A360" t="str">
            <v>      成人初等教育</v>
          </cell>
        </row>
        <row r="360">
          <cell r="C360">
            <v>0</v>
          </cell>
        </row>
        <row r="361">
          <cell r="A361" t="str">
            <v>      成人中等教育</v>
          </cell>
        </row>
        <row r="361">
          <cell r="C361">
            <v>0</v>
          </cell>
        </row>
        <row r="362">
          <cell r="A362" t="str">
            <v>      成人高等教育</v>
          </cell>
        </row>
        <row r="362">
          <cell r="C362">
            <v>0</v>
          </cell>
        </row>
        <row r="363">
          <cell r="A363" t="str">
            <v>      成人广播电视教育</v>
          </cell>
        </row>
        <row r="363">
          <cell r="C363">
            <v>0</v>
          </cell>
        </row>
        <row r="364">
          <cell r="A364" t="str">
            <v>      其他成人教育支出</v>
          </cell>
        </row>
        <row r="364">
          <cell r="C364">
            <v>0</v>
          </cell>
        </row>
        <row r="365">
          <cell r="A365" t="str">
            <v>    广播电视教育</v>
          </cell>
          <cell r="B365">
            <v>0</v>
          </cell>
          <cell r="C365">
            <v>0</v>
          </cell>
        </row>
        <row r="366">
          <cell r="A366" t="str">
            <v>      广播电视学校</v>
          </cell>
        </row>
        <row r="366">
          <cell r="C366">
            <v>0</v>
          </cell>
        </row>
        <row r="367">
          <cell r="A367" t="str">
            <v>      教育电视台</v>
          </cell>
        </row>
        <row r="367">
          <cell r="C367">
            <v>0</v>
          </cell>
        </row>
        <row r="368">
          <cell r="A368" t="str">
            <v>      其他广播电视教育支出</v>
          </cell>
        </row>
        <row r="368">
          <cell r="C368">
            <v>0</v>
          </cell>
        </row>
        <row r="369">
          <cell r="A369" t="str">
            <v>    留学教育</v>
          </cell>
          <cell r="B369">
            <v>0</v>
          </cell>
          <cell r="C369">
            <v>0</v>
          </cell>
        </row>
        <row r="370">
          <cell r="A370" t="str">
            <v>      出国留学教育</v>
          </cell>
        </row>
        <row r="370">
          <cell r="C370">
            <v>0</v>
          </cell>
        </row>
        <row r="371">
          <cell r="A371" t="str">
            <v>      来华留学教育</v>
          </cell>
        </row>
        <row r="371">
          <cell r="C371">
            <v>0</v>
          </cell>
        </row>
        <row r="372">
          <cell r="A372" t="str">
            <v>      其他留学教育支出</v>
          </cell>
        </row>
        <row r="372">
          <cell r="C372">
            <v>0</v>
          </cell>
        </row>
        <row r="373">
          <cell r="A373" t="str">
            <v>    特殊教育</v>
          </cell>
          <cell r="B373">
            <v>0</v>
          </cell>
          <cell r="C373">
            <v>0</v>
          </cell>
        </row>
        <row r="374">
          <cell r="A374" t="str">
            <v>      特殊学校教育</v>
          </cell>
        </row>
        <row r="374">
          <cell r="C374">
            <v>0</v>
          </cell>
        </row>
        <row r="375">
          <cell r="A375" t="str">
            <v>      工读学校教育</v>
          </cell>
        </row>
        <row r="375">
          <cell r="C375">
            <v>0</v>
          </cell>
        </row>
        <row r="376">
          <cell r="A376" t="str">
            <v>      其他特殊教育支出</v>
          </cell>
        </row>
        <row r="376">
          <cell r="C376">
            <v>0</v>
          </cell>
        </row>
        <row r="377">
          <cell r="A377" t="str">
            <v>    进修及培训</v>
          </cell>
          <cell r="B377">
            <v>0</v>
          </cell>
          <cell r="C377">
            <v>130</v>
          </cell>
        </row>
        <row r="378">
          <cell r="A378" t="str">
            <v>      教师进修</v>
          </cell>
        </row>
        <row r="378">
          <cell r="C378">
            <v>0</v>
          </cell>
        </row>
        <row r="379">
          <cell r="A379" t="str">
            <v>      干部教育</v>
          </cell>
        </row>
        <row r="379">
          <cell r="C379">
            <v>0</v>
          </cell>
        </row>
        <row r="380">
          <cell r="A380" t="str">
            <v>      培训支出</v>
          </cell>
        </row>
        <row r="380">
          <cell r="C380">
            <v>130</v>
          </cell>
        </row>
        <row r="381">
          <cell r="A381" t="str">
            <v>      退役士兵能力提升</v>
          </cell>
        </row>
        <row r="381">
          <cell r="C381">
            <v>0</v>
          </cell>
        </row>
        <row r="382">
          <cell r="A382" t="str">
            <v>      其他进修及培训</v>
          </cell>
        </row>
        <row r="382">
          <cell r="C382">
            <v>0</v>
          </cell>
        </row>
        <row r="383">
          <cell r="A383" t="str">
            <v>    教育费附加安排的支出</v>
          </cell>
          <cell r="B383">
            <v>5024</v>
          </cell>
          <cell r="C383">
            <v>5101</v>
          </cell>
        </row>
        <row r="384">
          <cell r="A384" t="str">
            <v>      农村中小学校舍建设</v>
          </cell>
          <cell r="B384">
            <v>294</v>
          </cell>
          <cell r="C384">
            <v>0</v>
          </cell>
        </row>
        <row r="385">
          <cell r="A385" t="str">
            <v>      农村中小学教学设施</v>
          </cell>
          <cell r="B385">
            <v>140</v>
          </cell>
          <cell r="C385">
            <v>0</v>
          </cell>
        </row>
        <row r="386">
          <cell r="A386" t="str">
            <v>      城市中小学校舍建设</v>
          </cell>
          <cell r="B386">
            <v>3467</v>
          </cell>
          <cell r="C386">
            <v>3601</v>
          </cell>
        </row>
        <row r="387">
          <cell r="A387" t="str">
            <v>      城市中小学教学设施</v>
          </cell>
          <cell r="B387">
            <v>70</v>
          </cell>
          <cell r="C387">
            <v>0</v>
          </cell>
        </row>
        <row r="388">
          <cell r="A388" t="str">
            <v>      中等职业学校教学设施</v>
          </cell>
        </row>
        <row r="388">
          <cell r="C388">
            <v>0</v>
          </cell>
        </row>
        <row r="389">
          <cell r="A389" t="str">
            <v>      其他教育费附加安排的支出</v>
          </cell>
          <cell r="B389">
            <v>1053</v>
          </cell>
          <cell r="C389">
            <v>1500</v>
          </cell>
        </row>
        <row r="390">
          <cell r="A390" t="str">
            <v>    其他教育支出</v>
          </cell>
          <cell r="B390">
            <v>42</v>
          </cell>
          <cell r="C390">
            <v>0</v>
          </cell>
        </row>
        <row r="391">
          <cell r="A391" t="str">
            <v>六、科学技术支出</v>
          </cell>
          <cell r="B391">
            <v>16356</v>
          </cell>
          <cell r="C391">
            <v>16407</v>
          </cell>
        </row>
        <row r="392">
          <cell r="A392" t="str">
            <v>    科学技术管理事务</v>
          </cell>
          <cell r="B392">
            <v>264</v>
          </cell>
          <cell r="C392">
            <v>221</v>
          </cell>
        </row>
        <row r="393">
          <cell r="A393" t="str">
            <v>      行政运行</v>
          </cell>
          <cell r="B393">
            <v>154</v>
          </cell>
          <cell r="C393">
            <v>151</v>
          </cell>
        </row>
        <row r="394">
          <cell r="A394" t="str">
            <v>      一般行政管理事务</v>
          </cell>
          <cell r="B394">
            <v>39</v>
          </cell>
          <cell r="C394">
            <v>0</v>
          </cell>
        </row>
        <row r="395">
          <cell r="A395" t="str">
            <v>      机关服务</v>
          </cell>
        </row>
        <row r="395">
          <cell r="C395">
            <v>0</v>
          </cell>
        </row>
        <row r="396">
          <cell r="A396" t="str">
            <v>      其他科学技术管理事务支出</v>
          </cell>
          <cell r="B396">
            <v>71</v>
          </cell>
          <cell r="C396">
            <v>70</v>
          </cell>
        </row>
        <row r="397">
          <cell r="A397" t="str">
            <v>    基础研究</v>
          </cell>
          <cell r="B397">
            <v>0</v>
          </cell>
          <cell r="C397">
            <v>0</v>
          </cell>
        </row>
        <row r="398">
          <cell r="A398" t="str">
            <v>      机构运行</v>
          </cell>
        </row>
        <row r="398">
          <cell r="C398">
            <v>0</v>
          </cell>
        </row>
        <row r="399">
          <cell r="A399" t="str">
            <v>      自然科学基金</v>
          </cell>
        </row>
        <row r="399">
          <cell r="C399">
            <v>0</v>
          </cell>
        </row>
        <row r="400">
          <cell r="A400" t="str">
            <v>      实验室及相关设施</v>
          </cell>
        </row>
        <row r="400">
          <cell r="C400">
            <v>0</v>
          </cell>
        </row>
        <row r="401">
          <cell r="A401" t="str">
            <v>      重大科学工程</v>
          </cell>
        </row>
        <row r="401">
          <cell r="C401">
            <v>0</v>
          </cell>
        </row>
        <row r="402">
          <cell r="A402" t="str">
            <v>      专项基础科研</v>
          </cell>
        </row>
        <row r="402">
          <cell r="C402">
            <v>0</v>
          </cell>
        </row>
        <row r="403">
          <cell r="A403" t="str">
            <v>      专项技术基础</v>
          </cell>
        </row>
        <row r="403">
          <cell r="C403">
            <v>0</v>
          </cell>
        </row>
        <row r="404">
          <cell r="A404" t="str">
            <v>      科技人才队伍建设</v>
          </cell>
        </row>
        <row r="404">
          <cell r="C404">
            <v>0</v>
          </cell>
        </row>
        <row r="405">
          <cell r="A405" t="str">
            <v>      其他基础研究支出</v>
          </cell>
        </row>
        <row r="405">
          <cell r="C405">
            <v>0</v>
          </cell>
        </row>
        <row r="406">
          <cell r="A406" t="str">
            <v>    应用研究</v>
          </cell>
          <cell r="B406">
            <v>50</v>
          </cell>
          <cell r="C406">
            <v>50</v>
          </cell>
        </row>
        <row r="407">
          <cell r="A407" t="str">
            <v>      机构运行</v>
          </cell>
          <cell r="B407">
            <v>50</v>
          </cell>
          <cell r="C407">
            <v>50</v>
          </cell>
        </row>
        <row r="408">
          <cell r="A408" t="str">
            <v>      社会公益研究</v>
          </cell>
        </row>
        <row r="408">
          <cell r="C408">
            <v>0</v>
          </cell>
        </row>
        <row r="409">
          <cell r="A409" t="str">
            <v>      高技术研究</v>
          </cell>
        </row>
        <row r="409">
          <cell r="C409">
            <v>0</v>
          </cell>
        </row>
        <row r="410">
          <cell r="A410" t="str">
            <v>      专项科研试制</v>
          </cell>
        </row>
        <row r="410">
          <cell r="C410">
            <v>0</v>
          </cell>
        </row>
        <row r="411">
          <cell r="A411" t="str">
            <v>      其他应用研究支出</v>
          </cell>
        </row>
        <row r="411">
          <cell r="C411">
            <v>0</v>
          </cell>
        </row>
        <row r="412">
          <cell r="A412" t="str">
            <v>    技术研究与开发</v>
          </cell>
          <cell r="B412">
            <v>15108</v>
          </cell>
          <cell r="C412">
            <v>15237</v>
          </cell>
        </row>
        <row r="413">
          <cell r="A413" t="str">
            <v>      机构运行</v>
          </cell>
          <cell r="B413">
            <v>409</v>
          </cell>
          <cell r="C413">
            <v>10</v>
          </cell>
        </row>
        <row r="414">
          <cell r="A414" t="str">
            <v>      科技成果转化与扩散</v>
          </cell>
          <cell r="B414">
            <v>14479</v>
          </cell>
          <cell r="C414">
            <v>14527</v>
          </cell>
        </row>
        <row r="415">
          <cell r="A415" t="str">
            <v>      共性技术研究与开发</v>
          </cell>
        </row>
        <row r="415">
          <cell r="C415">
            <v>0</v>
          </cell>
        </row>
        <row r="416">
          <cell r="A416" t="str">
            <v>      其他技术研究与开发支出</v>
          </cell>
          <cell r="B416">
            <v>220</v>
          </cell>
          <cell r="C416">
            <v>700</v>
          </cell>
        </row>
        <row r="417">
          <cell r="A417" t="str">
            <v>    科技条件与服务</v>
          </cell>
          <cell r="B417">
            <v>770</v>
          </cell>
          <cell r="C417">
            <v>720</v>
          </cell>
        </row>
        <row r="418">
          <cell r="A418" t="str">
            <v>      机构运行</v>
          </cell>
        </row>
        <row r="418">
          <cell r="C418">
            <v>0</v>
          </cell>
        </row>
        <row r="419">
          <cell r="A419" t="str">
            <v>      技术创新服务体系</v>
          </cell>
          <cell r="B419">
            <v>770</v>
          </cell>
          <cell r="C419">
            <v>720</v>
          </cell>
        </row>
        <row r="420">
          <cell r="A420" t="str">
            <v>      科技条件专项</v>
          </cell>
        </row>
        <row r="420">
          <cell r="C420">
            <v>0</v>
          </cell>
        </row>
        <row r="421">
          <cell r="A421" t="str">
            <v>      其他科技条件与服务支出</v>
          </cell>
        </row>
        <row r="421">
          <cell r="C421">
            <v>0</v>
          </cell>
        </row>
        <row r="422">
          <cell r="A422" t="str">
            <v>    社会科学</v>
          </cell>
          <cell r="B422">
            <v>0</v>
          </cell>
          <cell r="C422">
            <v>0</v>
          </cell>
        </row>
        <row r="423">
          <cell r="A423" t="str">
            <v>      社会科学研究机构</v>
          </cell>
        </row>
        <row r="423">
          <cell r="C423">
            <v>0</v>
          </cell>
        </row>
        <row r="424">
          <cell r="A424" t="str">
            <v>      社会科学研究</v>
          </cell>
        </row>
        <row r="424">
          <cell r="C424">
            <v>0</v>
          </cell>
        </row>
        <row r="425">
          <cell r="A425" t="str">
            <v>      社科基金支出</v>
          </cell>
        </row>
        <row r="425">
          <cell r="C425">
            <v>0</v>
          </cell>
        </row>
        <row r="426">
          <cell r="A426" t="str">
            <v>      其他社会科学支出</v>
          </cell>
        </row>
        <row r="426">
          <cell r="C426">
            <v>0</v>
          </cell>
        </row>
        <row r="427">
          <cell r="A427" t="str">
            <v>    科学技术普及</v>
          </cell>
          <cell r="B427">
            <v>45</v>
          </cell>
          <cell r="C427">
            <v>29</v>
          </cell>
        </row>
        <row r="428">
          <cell r="A428" t="str">
            <v>      机构运行</v>
          </cell>
          <cell r="B428">
            <v>13</v>
          </cell>
          <cell r="C428">
            <v>11</v>
          </cell>
        </row>
        <row r="429">
          <cell r="A429" t="str">
            <v>      科普活动</v>
          </cell>
          <cell r="B429">
            <v>20</v>
          </cell>
          <cell r="C429">
            <v>18</v>
          </cell>
        </row>
        <row r="430">
          <cell r="A430" t="str">
            <v>      青少年科技活动</v>
          </cell>
        </row>
        <row r="430">
          <cell r="C430">
            <v>0</v>
          </cell>
        </row>
        <row r="431">
          <cell r="A431" t="str">
            <v>      学术交流活动</v>
          </cell>
        </row>
        <row r="431">
          <cell r="C431">
            <v>0</v>
          </cell>
        </row>
        <row r="432">
          <cell r="A432" t="str">
            <v>      科技馆站</v>
          </cell>
        </row>
        <row r="432">
          <cell r="C432">
            <v>0</v>
          </cell>
        </row>
        <row r="433">
          <cell r="A433" t="str">
            <v>      其他科学技术普及支出</v>
          </cell>
          <cell r="B433">
            <v>12</v>
          </cell>
          <cell r="C433">
            <v>0</v>
          </cell>
        </row>
        <row r="434">
          <cell r="A434" t="str">
            <v>    科技交流与合作</v>
          </cell>
          <cell r="B434">
            <v>0</v>
          </cell>
          <cell r="C434">
            <v>0</v>
          </cell>
        </row>
        <row r="435">
          <cell r="A435" t="str">
            <v>      国际交流与合作</v>
          </cell>
        </row>
        <row r="435">
          <cell r="C435">
            <v>0</v>
          </cell>
        </row>
        <row r="436">
          <cell r="A436" t="str">
            <v>      重大科技合作项目</v>
          </cell>
        </row>
        <row r="436">
          <cell r="C436">
            <v>0</v>
          </cell>
        </row>
        <row r="437">
          <cell r="A437" t="str">
            <v>      其他科技交流与合作支出</v>
          </cell>
        </row>
        <row r="437">
          <cell r="C437">
            <v>0</v>
          </cell>
        </row>
        <row r="438">
          <cell r="A438" t="str">
            <v>    科技重大项目</v>
          </cell>
          <cell r="B438">
            <v>5</v>
          </cell>
          <cell r="C438">
            <v>0</v>
          </cell>
        </row>
        <row r="439">
          <cell r="A439" t="str">
            <v>      科技重大专项</v>
          </cell>
          <cell r="B439">
            <v>5</v>
          </cell>
          <cell r="C439">
            <v>0</v>
          </cell>
        </row>
        <row r="440">
          <cell r="A440" t="str">
            <v>      重点研发计划</v>
          </cell>
        </row>
        <row r="440">
          <cell r="C440">
            <v>0</v>
          </cell>
        </row>
        <row r="441">
          <cell r="A441" t="str">
            <v>      其他科技重大项目</v>
          </cell>
        </row>
        <row r="441">
          <cell r="C441">
            <v>0</v>
          </cell>
        </row>
        <row r="442">
          <cell r="A442" t="str">
            <v>    其他科学技术支出</v>
          </cell>
          <cell r="B442">
            <v>114</v>
          </cell>
          <cell r="C442">
            <v>150</v>
          </cell>
        </row>
        <row r="443">
          <cell r="A443" t="str">
            <v>      科技奖励</v>
          </cell>
        </row>
        <row r="443">
          <cell r="C443">
            <v>0</v>
          </cell>
        </row>
        <row r="444">
          <cell r="A444" t="str">
            <v>      核应急</v>
          </cell>
        </row>
        <row r="444">
          <cell r="C444">
            <v>0</v>
          </cell>
        </row>
        <row r="445">
          <cell r="A445" t="str">
            <v>      转制科研机构</v>
          </cell>
        </row>
        <row r="445">
          <cell r="C445">
            <v>0</v>
          </cell>
        </row>
        <row r="446">
          <cell r="A446" t="str">
            <v>      其他科学技术支出</v>
          </cell>
          <cell r="B446">
            <v>114</v>
          </cell>
          <cell r="C446">
            <v>150</v>
          </cell>
        </row>
        <row r="447">
          <cell r="A447" t="str">
            <v>七、文化旅游体育与传媒支出</v>
          </cell>
          <cell r="B447">
            <v>10728</v>
          </cell>
          <cell r="C447">
            <v>11130</v>
          </cell>
        </row>
        <row r="448">
          <cell r="A448" t="str">
            <v>    文化和旅游</v>
          </cell>
          <cell r="B448">
            <v>7294</v>
          </cell>
          <cell r="C448">
            <v>8123</v>
          </cell>
        </row>
        <row r="449">
          <cell r="A449" t="str">
            <v>      行政运行</v>
          </cell>
          <cell r="B449">
            <v>315</v>
          </cell>
          <cell r="C449">
            <v>530</v>
          </cell>
        </row>
        <row r="450">
          <cell r="A450" t="str">
            <v>      一般行政管理事务</v>
          </cell>
          <cell r="B450">
            <v>120</v>
          </cell>
          <cell r="C450">
            <v>0</v>
          </cell>
        </row>
        <row r="451">
          <cell r="A451" t="str">
            <v>      机关服务</v>
          </cell>
        </row>
        <row r="451">
          <cell r="C451">
            <v>0</v>
          </cell>
        </row>
        <row r="452">
          <cell r="A452" t="str">
            <v>      图书馆</v>
          </cell>
        </row>
        <row r="452">
          <cell r="C452">
            <v>40</v>
          </cell>
        </row>
        <row r="453">
          <cell r="A453" t="str">
            <v>      文化展示及纪念机构</v>
          </cell>
          <cell r="B453">
            <v>252</v>
          </cell>
          <cell r="C453">
            <v>127</v>
          </cell>
        </row>
        <row r="454">
          <cell r="A454" t="str">
            <v>      艺术表演场所</v>
          </cell>
          <cell r="B454">
            <v>10</v>
          </cell>
          <cell r="C454">
            <v>40</v>
          </cell>
        </row>
        <row r="455">
          <cell r="A455" t="str">
            <v>      艺术表演团体</v>
          </cell>
        </row>
        <row r="455">
          <cell r="C455">
            <v>0</v>
          </cell>
        </row>
        <row r="456">
          <cell r="A456" t="str">
            <v>      文化活动</v>
          </cell>
          <cell r="B456">
            <v>40</v>
          </cell>
          <cell r="C456">
            <v>24</v>
          </cell>
        </row>
        <row r="457">
          <cell r="A457" t="str">
            <v>      群众文化</v>
          </cell>
          <cell r="B457">
            <v>1225</v>
          </cell>
          <cell r="C457">
            <v>2216</v>
          </cell>
        </row>
        <row r="458">
          <cell r="A458" t="str">
            <v>      文化和旅游交流与合作</v>
          </cell>
        </row>
        <row r="458">
          <cell r="C458">
            <v>0</v>
          </cell>
        </row>
        <row r="459">
          <cell r="A459" t="str">
            <v>      文化创作与保护</v>
          </cell>
          <cell r="B459">
            <v>11</v>
          </cell>
          <cell r="C459">
            <v>0</v>
          </cell>
        </row>
        <row r="460">
          <cell r="A460" t="str">
            <v>      文化和旅游市场管理</v>
          </cell>
          <cell r="B460">
            <v>33</v>
          </cell>
          <cell r="C460">
            <v>0</v>
          </cell>
        </row>
        <row r="461">
          <cell r="A461" t="str">
            <v>      旅游宣传</v>
          </cell>
          <cell r="B461">
            <v>94</v>
          </cell>
          <cell r="C461">
            <v>64</v>
          </cell>
        </row>
        <row r="462">
          <cell r="A462" t="str">
            <v>      文化和旅游管理事务</v>
          </cell>
          <cell r="B462">
            <v>109</v>
          </cell>
          <cell r="C462">
            <v>82</v>
          </cell>
        </row>
        <row r="463">
          <cell r="A463" t="str">
            <v>      其他文化和旅游支出</v>
          </cell>
          <cell r="B463">
            <v>5085</v>
          </cell>
          <cell r="C463">
            <v>5000</v>
          </cell>
        </row>
        <row r="464">
          <cell r="A464" t="str">
            <v>    文物</v>
          </cell>
          <cell r="B464">
            <v>357</v>
          </cell>
          <cell r="C464">
            <v>209</v>
          </cell>
        </row>
        <row r="465">
          <cell r="A465" t="str">
            <v>      行政运行</v>
          </cell>
        </row>
        <row r="465">
          <cell r="C465">
            <v>0</v>
          </cell>
        </row>
        <row r="466">
          <cell r="A466" t="str">
            <v>      一般行政管理事务</v>
          </cell>
        </row>
        <row r="466">
          <cell r="C466">
            <v>0</v>
          </cell>
        </row>
        <row r="467">
          <cell r="A467" t="str">
            <v>      机关服务</v>
          </cell>
        </row>
        <row r="467">
          <cell r="C467">
            <v>0</v>
          </cell>
        </row>
        <row r="468">
          <cell r="A468" t="str">
            <v>      文物保护</v>
          </cell>
          <cell r="B468">
            <v>11</v>
          </cell>
          <cell r="C468">
            <v>9</v>
          </cell>
        </row>
        <row r="469">
          <cell r="A469" t="str">
            <v>      博物馆</v>
          </cell>
          <cell r="B469">
            <v>346</v>
          </cell>
          <cell r="C469">
            <v>200</v>
          </cell>
        </row>
        <row r="470">
          <cell r="A470" t="str">
            <v>      历史名城与古迹</v>
          </cell>
        </row>
        <row r="470">
          <cell r="C470">
            <v>0</v>
          </cell>
        </row>
        <row r="471">
          <cell r="A471" t="str">
            <v>      其他文物支出</v>
          </cell>
        </row>
        <row r="471">
          <cell r="C471">
            <v>0</v>
          </cell>
        </row>
        <row r="472">
          <cell r="A472" t="str">
            <v>    体育</v>
          </cell>
          <cell r="B472">
            <v>77</v>
          </cell>
          <cell r="C472">
            <v>19</v>
          </cell>
        </row>
        <row r="473">
          <cell r="A473" t="str">
            <v>      行政运行</v>
          </cell>
          <cell r="B473">
            <v>41</v>
          </cell>
          <cell r="C473">
            <v>19</v>
          </cell>
        </row>
        <row r="474">
          <cell r="A474" t="str">
            <v>      一般行政管理事务</v>
          </cell>
        </row>
        <row r="474">
          <cell r="C474">
            <v>0</v>
          </cell>
        </row>
        <row r="475">
          <cell r="A475" t="str">
            <v>      机关服务</v>
          </cell>
        </row>
        <row r="475">
          <cell r="C475">
            <v>0</v>
          </cell>
        </row>
        <row r="476">
          <cell r="A476" t="str">
            <v>      运动项目管理</v>
          </cell>
        </row>
        <row r="476">
          <cell r="C476">
            <v>0</v>
          </cell>
        </row>
        <row r="477">
          <cell r="A477" t="str">
            <v>      体育竞赛</v>
          </cell>
        </row>
        <row r="477">
          <cell r="C477">
            <v>0</v>
          </cell>
        </row>
        <row r="478">
          <cell r="A478" t="str">
            <v>      体育训练</v>
          </cell>
        </row>
        <row r="478">
          <cell r="C478">
            <v>0</v>
          </cell>
        </row>
        <row r="479">
          <cell r="A479" t="str">
            <v>      体育场馆</v>
          </cell>
        </row>
        <row r="479">
          <cell r="C479">
            <v>0</v>
          </cell>
        </row>
        <row r="480">
          <cell r="A480" t="str">
            <v>      群众体育</v>
          </cell>
        </row>
        <row r="480">
          <cell r="C480">
            <v>0</v>
          </cell>
        </row>
        <row r="481">
          <cell r="A481" t="str">
            <v>      体育交流与合作</v>
          </cell>
        </row>
        <row r="481">
          <cell r="C481">
            <v>0</v>
          </cell>
        </row>
        <row r="482">
          <cell r="A482" t="str">
            <v>      其他体育支出</v>
          </cell>
          <cell r="B482">
            <v>36</v>
          </cell>
          <cell r="C482">
            <v>0</v>
          </cell>
        </row>
        <row r="483">
          <cell r="A483" t="str">
            <v>    新闻出版电影</v>
          </cell>
          <cell r="B483">
            <v>335</v>
          </cell>
          <cell r="C483">
            <v>379</v>
          </cell>
        </row>
        <row r="484">
          <cell r="A484" t="str">
            <v>      行政运行</v>
          </cell>
          <cell r="B484">
            <v>61</v>
          </cell>
          <cell r="C484">
            <v>0</v>
          </cell>
        </row>
        <row r="485">
          <cell r="A485" t="str">
            <v>      一般行政管理事务</v>
          </cell>
          <cell r="B485">
            <v>61</v>
          </cell>
          <cell r="C485">
            <v>0</v>
          </cell>
        </row>
        <row r="486">
          <cell r="A486" t="str">
            <v>      机关服务</v>
          </cell>
        </row>
        <row r="486">
          <cell r="C486">
            <v>0</v>
          </cell>
        </row>
        <row r="487">
          <cell r="A487" t="str">
            <v>      新闻通讯</v>
          </cell>
          <cell r="B487">
            <v>13</v>
          </cell>
          <cell r="C487">
            <v>32</v>
          </cell>
        </row>
        <row r="488">
          <cell r="A488" t="str">
            <v>      出版发行</v>
          </cell>
          <cell r="B488">
            <v>187</v>
          </cell>
          <cell r="C488">
            <v>347</v>
          </cell>
        </row>
        <row r="489">
          <cell r="A489" t="str">
            <v>      版权管理</v>
          </cell>
        </row>
        <row r="489">
          <cell r="C489">
            <v>0</v>
          </cell>
        </row>
        <row r="490">
          <cell r="A490" t="str">
            <v>      电影</v>
          </cell>
          <cell r="B490">
            <v>13</v>
          </cell>
          <cell r="C490">
            <v>0</v>
          </cell>
        </row>
        <row r="491">
          <cell r="A491" t="str">
            <v>      其他新闻出版电影支出</v>
          </cell>
        </row>
        <row r="491">
          <cell r="C491">
            <v>0</v>
          </cell>
        </row>
        <row r="492">
          <cell r="A492" t="str">
            <v>    广播电视</v>
          </cell>
          <cell r="B492">
            <v>463</v>
          </cell>
          <cell r="C492">
            <v>400</v>
          </cell>
        </row>
        <row r="493">
          <cell r="A493" t="str">
            <v>      行政运行</v>
          </cell>
          <cell r="B493">
            <v>103</v>
          </cell>
          <cell r="C493">
            <v>0</v>
          </cell>
        </row>
        <row r="494">
          <cell r="A494" t="str">
            <v>      一般行政管理事务</v>
          </cell>
          <cell r="B494">
            <v>20</v>
          </cell>
          <cell r="C494">
            <v>16</v>
          </cell>
        </row>
        <row r="495">
          <cell r="A495" t="str">
            <v>      机关服务</v>
          </cell>
        </row>
        <row r="495">
          <cell r="C495">
            <v>0</v>
          </cell>
        </row>
        <row r="496">
          <cell r="A496" t="str">
            <v>      监测监管</v>
          </cell>
        </row>
        <row r="496">
          <cell r="C496">
            <v>0</v>
          </cell>
        </row>
        <row r="497">
          <cell r="A497" t="str">
            <v>      传输发射</v>
          </cell>
        </row>
        <row r="497">
          <cell r="C497">
            <v>0</v>
          </cell>
        </row>
        <row r="498">
          <cell r="A498" t="str">
            <v>      广播电视事务</v>
          </cell>
          <cell r="B498">
            <v>292</v>
          </cell>
          <cell r="C498">
            <v>334</v>
          </cell>
        </row>
        <row r="499">
          <cell r="A499" t="str">
            <v>      其他广播电视支出</v>
          </cell>
          <cell r="B499">
            <v>48</v>
          </cell>
          <cell r="C499">
            <v>50</v>
          </cell>
        </row>
        <row r="500">
          <cell r="A500" t="str">
            <v>    其他文化旅游体育与传媒支出</v>
          </cell>
          <cell r="B500">
            <v>2202</v>
          </cell>
          <cell r="C500">
            <v>2000</v>
          </cell>
        </row>
        <row r="501">
          <cell r="A501" t="str">
            <v>      宣传文化发展专项支出</v>
          </cell>
        </row>
        <row r="501">
          <cell r="C501">
            <v>0</v>
          </cell>
        </row>
        <row r="502">
          <cell r="A502" t="str">
            <v>      文化产业发展专项支出</v>
          </cell>
          <cell r="B502">
            <v>4</v>
          </cell>
          <cell r="C502">
            <v>0</v>
          </cell>
        </row>
        <row r="503">
          <cell r="A503" t="str">
            <v>      其他文化旅游体育与传媒支出</v>
          </cell>
          <cell r="B503">
            <v>2198</v>
          </cell>
          <cell r="C503">
            <v>2000</v>
          </cell>
        </row>
        <row r="504">
          <cell r="A504" t="str">
            <v>八、社会保障和就业支出</v>
          </cell>
          <cell r="B504">
            <v>22097</v>
          </cell>
          <cell r="C504">
            <v>22837</v>
          </cell>
        </row>
        <row r="505">
          <cell r="A505" t="str">
            <v>    人力资源和社会保障管理事务</v>
          </cell>
          <cell r="B505">
            <v>7173</v>
          </cell>
          <cell r="C505">
            <v>8283</v>
          </cell>
        </row>
        <row r="506">
          <cell r="A506" t="str">
            <v>      行政运行</v>
          </cell>
          <cell r="B506">
            <v>460</v>
          </cell>
          <cell r="C506">
            <v>593</v>
          </cell>
        </row>
        <row r="507">
          <cell r="A507" t="str">
            <v>      一般行政管理事务</v>
          </cell>
          <cell r="B507">
            <v>160</v>
          </cell>
          <cell r="C507">
            <v>69</v>
          </cell>
        </row>
        <row r="508">
          <cell r="A508" t="str">
            <v>      机关服务</v>
          </cell>
        </row>
        <row r="508">
          <cell r="C508">
            <v>0</v>
          </cell>
        </row>
        <row r="509">
          <cell r="A509" t="str">
            <v>      综合业务管理</v>
          </cell>
          <cell r="B509">
            <v>3196</v>
          </cell>
          <cell r="C509">
            <v>3500</v>
          </cell>
        </row>
        <row r="510">
          <cell r="A510" t="str">
            <v>      劳动保障监察</v>
          </cell>
          <cell r="B510">
            <v>39</v>
          </cell>
          <cell r="C510">
            <v>0</v>
          </cell>
        </row>
        <row r="511">
          <cell r="A511" t="str">
            <v>      就业管理事务</v>
          </cell>
          <cell r="B511">
            <v>12</v>
          </cell>
          <cell r="C511">
            <v>16</v>
          </cell>
        </row>
        <row r="512">
          <cell r="A512" t="str">
            <v>      社会保险业务管理事务</v>
          </cell>
          <cell r="B512">
            <v>949</v>
          </cell>
          <cell r="C512">
            <v>2200</v>
          </cell>
        </row>
        <row r="513">
          <cell r="A513" t="str">
            <v>      信息化建设</v>
          </cell>
        </row>
        <row r="513">
          <cell r="C513">
            <v>0</v>
          </cell>
        </row>
        <row r="514">
          <cell r="A514" t="str">
            <v>      社会保险经办机构</v>
          </cell>
          <cell r="B514">
            <v>1</v>
          </cell>
          <cell r="C514">
            <v>0</v>
          </cell>
        </row>
        <row r="515">
          <cell r="A515" t="str">
            <v>      劳动关系和维权</v>
          </cell>
        </row>
        <row r="515">
          <cell r="C515">
            <v>0</v>
          </cell>
        </row>
        <row r="516">
          <cell r="A516" t="str">
            <v>      公共就业服务和职业技能鉴定机构</v>
          </cell>
          <cell r="B516">
            <v>18</v>
          </cell>
          <cell r="C516">
            <v>0</v>
          </cell>
        </row>
        <row r="517">
          <cell r="A517" t="str">
            <v>      劳动人事争议调解仲裁</v>
          </cell>
          <cell r="B517">
            <v>8</v>
          </cell>
          <cell r="C517">
            <v>0</v>
          </cell>
        </row>
        <row r="518">
          <cell r="A518" t="str">
            <v>      政府特殊津贴</v>
          </cell>
        </row>
        <row r="518">
          <cell r="C518">
            <v>0</v>
          </cell>
        </row>
        <row r="519">
          <cell r="A519" t="str">
            <v>      资助留学回国人员</v>
          </cell>
        </row>
        <row r="519">
          <cell r="C519">
            <v>0</v>
          </cell>
        </row>
        <row r="520">
          <cell r="A520" t="str">
            <v>      博士后日常经费</v>
          </cell>
        </row>
        <row r="520">
          <cell r="C520">
            <v>0</v>
          </cell>
        </row>
        <row r="521">
          <cell r="A521" t="str">
            <v>      引进人才费用</v>
          </cell>
          <cell r="B521">
            <v>823</v>
          </cell>
          <cell r="C521">
            <v>500</v>
          </cell>
        </row>
        <row r="522">
          <cell r="A522" t="str">
            <v>      事业运行</v>
          </cell>
        </row>
        <row r="522">
          <cell r="C522">
            <v>0</v>
          </cell>
        </row>
        <row r="523">
          <cell r="A523" t="str">
            <v>      其他人力资源和社会保障管理事务支出</v>
          </cell>
          <cell r="B523">
            <v>1507</v>
          </cell>
          <cell r="C523">
            <v>1405</v>
          </cell>
        </row>
        <row r="524">
          <cell r="A524" t="str">
            <v>    民政管理事务</v>
          </cell>
          <cell r="B524">
            <v>1653</v>
          </cell>
          <cell r="C524">
            <v>2494</v>
          </cell>
        </row>
        <row r="525">
          <cell r="A525" t="str">
            <v>      行政运行</v>
          </cell>
          <cell r="B525">
            <v>200</v>
          </cell>
          <cell r="C525">
            <v>240</v>
          </cell>
        </row>
        <row r="526">
          <cell r="A526" t="str">
            <v>      一般行政管理事务</v>
          </cell>
          <cell r="B526">
            <v>36</v>
          </cell>
          <cell r="C526">
            <v>53</v>
          </cell>
        </row>
        <row r="527">
          <cell r="A527" t="str">
            <v>      机关服务</v>
          </cell>
        </row>
        <row r="527">
          <cell r="C527">
            <v>0</v>
          </cell>
        </row>
        <row r="528">
          <cell r="A528" t="str">
            <v>      社会组织管理</v>
          </cell>
          <cell r="B528">
            <v>4</v>
          </cell>
          <cell r="C528">
            <v>4</v>
          </cell>
        </row>
        <row r="529">
          <cell r="A529" t="str">
            <v>      行政区划和地名管理</v>
          </cell>
          <cell r="B529">
            <v>44</v>
          </cell>
          <cell r="C529">
            <v>44</v>
          </cell>
        </row>
        <row r="530">
          <cell r="A530" t="str">
            <v>      基层政权建设和社区治理</v>
          </cell>
          <cell r="B530">
            <v>14</v>
          </cell>
          <cell r="C530">
            <v>32</v>
          </cell>
        </row>
        <row r="531">
          <cell r="A531" t="str">
            <v>      其他民政管理事务支出</v>
          </cell>
          <cell r="B531">
            <v>1355</v>
          </cell>
          <cell r="C531">
            <v>2121</v>
          </cell>
        </row>
        <row r="532">
          <cell r="A532" t="str">
            <v>    补充全国社会保障基金</v>
          </cell>
          <cell r="B532">
            <v>0</v>
          </cell>
          <cell r="C532">
            <v>0</v>
          </cell>
        </row>
        <row r="533">
          <cell r="A533" t="str">
            <v>      用一般公共预算补充基金</v>
          </cell>
        </row>
        <row r="533">
          <cell r="C533">
            <v>0</v>
          </cell>
        </row>
        <row r="534">
          <cell r="A534" t="str">
            <v>    行政事业单位养老支出</v>
          </cell>
          <cell r="B534">
            <v>4055</v>
          </cell>
          <cell r="C534">
            <v>4007</v>
          </cell>
        </row>
        <row r="535">
          <cell r="A535" t="str">
            <v>      行政单位离退休</v>
          </cell>
          <cell r="B535">
            <v>88</v>
          </cell>
          <cell r="C535">
            <v>65</v>
          </cell>
        </row>
        <row r="536">
          <cell r="A536" t="str">
            <v>      事业单位离退休</v>
          </cell>
          <cell r="B536">
            <v>113</v>
          </cell>
          <cell r="C536">
            <v>16</v>
          </cell>
        </row>
        <row r="537">
          <cell r="A537" t="str">
            <v>      离退休人员管理机构</v>
          </cell>
        </row>
        <row r="537">
          <cell r="C537">
            <v>0</v>
          </cell>
        </row>
        <row r="538">
          <cell r="A538" t="str">
            <v>      机关事业单位基本养老保险缴费支出</v>
          </cell>
          <cell r="B538">
            <v>2913</v>
          </cell>
          <cell r="C538">
            <v>2826</v>
          </cell>
        </row>
        <row r="539">
          <cell r="A539" t="str">
            <v>      机关事业单位职业年金缴费支出</v>
          </cell>
          <cell r="B539">
            <v>517</v>
          </cell>
          <cell r="C539">
            <v>600</v>
          </cell>
        </row>
        <row r="540">
          <cell r="A540" t="str">
            <v>      对机关事业单位基本养老保险基金的补助</v>
          </cell>
          <cell r="B540">
            <v>414</v>
          </cell>
          <cell r="C540">
            <v>500</v>
          </cell>
        </row>
        <row r="541">
          <cell r="A541" t="str">
            <v>      对机关事业单位职业年金的补助</v>
          </cell>
        </row>
        <row r="541">
          <cell r="C541">
            <v>0</v>
          </cell>
        </row>
        <row r="542">
          <cell r="A542" t="str">
            <v>      其他行政事业单位养老支出</v>
          </cell>
          <cell r="B542">
            <v>10</v>
          </cell>
          <cell r="C542">
            <v>0</v>
          </cell>
        </row>
        <row r="543">
          <cell r="A543" t="str">
            <v>    企业改革补助</v>
          </cell>
          <cell r="B543">
            <v>0</v>
          </cell>
          <cell r="C543">
            <v>0</v>
          </cell>
        </row>
        <row r="544">
          <cell r="A544" t="str">
            <v>      企业关闭破产补助</v>
          </cell>
        </row>
        <row r="544">
          <cell r="C544">
            <v>0</v>
          </cell>
        </row>
        <row r="545">
          <cell r="A545" t="str">
            <v>      厂办大集体改革补助</v>
          </cell>
        </row>
        <row r="545">
          <cell r="C545">
            <v>0</v>
          </cell>
        </row>
        <row r="546">
          <cell r="A546" t="str">
            <v>      其他企业改革发展补助</v>
          </cell>
        </row>
        <row r="546">
          <cell r="C546">
            <v>0</v>
          </cell>
        </row>
        <row r="547">
          <cell r="A547" t="str">
            <v>    就业补助</v>
          </cell>
          <cell r="B547">
            <v>1468</v>
          </cell>
          <cell r="C547">
            <v>1430</v>
          </cell>
        </row>
        <row r="548">
          <cell r="A548" t="str">
            <v>      就业创业服务补贴</v>
          </cell>
        </row>
        <row r="548">
          <cell r="C548">
            <v>0</v>
          </cell>
        </row>
        <row r="549">
          <cell r="A549" t="str">
            <v>      职业培训补贴</v>
          </cell>
        </row>
        <row r="549">
          <cell r="C549">
            <v>0</v>
          </cell>
        </row>
        <row r="550">
          <cell r="A550" t="str">
            <v>      社会保险补贴</v>
          </cell>
        </row>
        <row r="550">
          <cell r="C550">
            <v>0</v>
          </cell>
        </row>
        <row r="551">
          <cell r="A551" t="str">
            <v>      公益性岗位补贴</v>
          </cell>
          <cell r="B551">
            <v>29</v>
          </cell>
          <cell r="C551">
            <v>30</v>
          </cell>
        </row>
        <row r="552">
          <cell r="A552" t="str">
            <v>      职业技能鉴定补贴</v>
          </cell>
        </row>
        <row r="552">
          <cell r="C552">
            <v>0</v>
          </cell>
        </row>
        <row r="553">
          <cell r="A553" t="str">
            <v>      就业见习补贴</v>
          </cell>
        </row>
        <row r="553">
          <cell r="C553">
            <v>0</v>
          </cell>
        </row>
        <row r="554">
          <cell r="A554" t="str">
            <v>      高技能人才培养补助</v>
          </cell>
        </row>
        <row r="554">
          <cell r="C554">
            <v>0</v>
          </cell>
        </row>
        <row r="555">
          <cell r="A555" t="str">
            <v>      促进创业补贴</v>
          </cell>
        </row>
        <row r="555">
          <cell r="C555">
            <v>0</v>
          </cell>
        </row>
        <row r="556">
          <cell r="A556" t="str">
            <v>      其他就业补助支出</v>
          </cell>
          <cell r="B556">
            <v>1439</v>
          </cell>
          <cell r="C556">
            <v>1400</v>
          </cell>
        </row>
        <row r="557">
          <cell r="A557" t="str">
            <v>    抚恤</v>
          </cell>
          <cell r="B557">
            <v>697</v>
          </cell>
          <cell r="C557">
            <v>695</v>
          </cell>
        </row>
        <row r="558">
          <cell r="A558" t="str">
            <v>      死亡抚恤</v>
          </cell>
          <cell r="B558">
            <v>204</v>
          </cell>
          <cell r="C558">
            <v>230</v>
          </cell>
        </row>
        <row r="559">
          <cell r="A559" t="str">
            <v>      伤残抚恤</v>
          </cell>
        </row>
        <row r="559">
          <cell r="C559">
            <v>0</v>
          </cell>
        </row>
        <row r="560">
          <cell r="A560" t="str">
            <v>      在乡复员、退伍军人生活补助</v>
          </cell>
          <cell r="B560">
            <v>77</v>
          </cell>
          <cell r="C560">
            <v>0</v>
          </cell>
        </row>
        <row r="561">
          <cell r="A561" t="str">
            <v>      优抚事业单位支出</v>
          </cell>
        </row>
        <row r="561">
          <cell r="C561">
            <v>0</v>
          </cell>
        </row>
        <row r="562">
          <cell r="A562" t="str">
            <v>      义务兵优待</v>
          </cell>
          <cell r="B562">
            <v>189</v>
          </cell>
          <cell r="C562">
            <v>235</v>
          </cell>
        </row>
        <row r="563">
          <cell r="A563" t="str">
            <v>      农村籍退役士兵老年生活补助</v>
          </cell>
        </row>
        <row r="563">
          <cell r="C563">
            <v>0</v>
          </cell>
        </row>
        <row r="564">
          <cell r="A564" t="str">
            <v>      其他优抚支出</v>
          </cell>
          <cell r="B564">
            <v>227</v>
          </cell>
          <cell r="C564">
            <v>230</v>
          </cell>
        </row>
        <row r="565">
          <cell r="A565" t="str">
            <v>    退役安置</v>
          </cell>
          <cell r="B565">
            <v>92</v>
          </cell>
          <cell r="C565">
            <v>91</v>
          </cell>
        </row>
        <row r="566">
          <cell r="A566" t="str">
            <v>      退役士兵安置</v>
          </cell>
          <cell r="B566">
            <v>65</v>
          </cell>
          <cell r="C566">
            <v>61</v>
          </cell>
        </row>
        <row r="567">
          <cell r="A567" t="str">
            <v>      军队移交政府的离退休人员安置</v>
          </cell>
        </row>
        <row r="567">
          <cell r="C567">
            <v>3</v>
          </cell>
        </row>
        <row r="568">
          <cell r="A568" t="str">
            <v>      军队移交政府离退休干部管理机构</v>
          </cell>
        </row>
        <row r="568">
          <cell r="C568">
            <v>0</v>
          </cell>
        </row>
        <row r="569">
          <cell r="A569" t="str">
            <v>      退役士兵管理教育</v>
          </cell>
        </row>
        <row r="569">
          <cell r="C569">
            <v>0</v>
          </cell>
        </row>
        <row r="570">
          <cell r="A570" t="str">
            <v>      军队转业干部安置</v>
          </cell>
        </row>
        <row r="570">
          <cell r="C570">
            <v>0</v>
          </cell>
        </row>
        <row r="571">
          <cell r="A571" t="str">
            <v>      其他退役安置支出</v>
          </cell>
          <cell r="B571">
            <v>27</v>
          </cell>
          <cell r="C571">
            <v>27</v>
          </cell>
        </row>
        <row r="572">
          <cell r="A572" t="str">
            <v>    社会福利</v>
          </cell>
          <cell r="B572">
            <v>1601</v>
          </cell>
          <cell r="C572">
            <v>1037</v>
          </cell>
        </row>
        <row r="573">
          <cell r="A573" t="str">
            <v>      儿童福利</v>
          </cell>
          <cell r="B573">
            <v>108</v>
          </cell>
          <cell r="C573">
            <v>27</v>
          </cell>
        </row>
        <row r="574">
          <cell r="A574" t="str">
            <v>      老年福利</v>
          </cell>
          <cell r="B574">
            <v>319</v>
          </cell>
          <cell r="C574">
            <v>492</v>
          </cell>
        </row>
        <row r="575">
          <cell r="A575" t="str">
            <v>      康复辅具</v>
          </cell>
        </row>
        <row r="575">
          <cell r="C575">
            <v>0</v>
          </cell>
        </row>
        <row r="576">
          <cell r="A576" t="str">
            <v>      殡葬</v>
          </cell>
          <cell r="B576">
            <v>722</v>
          </cell>
          <cell r="C576">
            <v>218</v>
          </cell>
        </row>
        <row r="577">
          <cell r="A577" t="str">
            <v>      社会福利事业单位</v>
          </cell>
        </row>
        <row r="577">
          <cell r="C577">
            <v>0</v>
          </cell>
        </row>
        <row r="578">
          <cell r="A578" t="str">
            <v>      养老服务</v>
          </cell>
        </row>
        <row r="578">
          <cell r="C578">
            <v>0</v>
          </cell>
        </row>
        <row r="579">
          <cell r="A579" t="str">
            <v>      其他社会福利支出</v>
          </cell>
          <cell r="B579">
            <v>452</v>
          </cell>
          <cell r="C579">
            <v>300</v>
          </cell>
        </row>
        <row r="580">
          <cell r="A580" t="str">
            <v>    残疾人事业</v>
          </cell>
          <cell r="B580">
            <v>1290</v>
          </cell>
          <cell r="C580">
            <v>506</v>
          </cell>
        </row>
        <row r="581">
          <cell r="A581" t="str">
            <v>      行政运行</v>
          </cell>
          <cell r="B581">
            <v>83</v>
          </cell>
          <cell r="C581">
            <v>92</v>
          </cell>
        </row>
        <row r="582">
          <cell r="A582" t="str">
            <v>      一般行政管理事务</v>
          </cell>
          <cell r="B582">
            <v>34</v>
          </cell>
          <cell r="C582">
            <v>20</v>
          </cell>
        </row>
        <row r="583">
          <cell r="A583" t="str">
            <v>      机关服务</v>
          </cell>
        </row>
        <row r="583">
          <cell r="C583">
            <v>0</v>
          </cell>
        </row>
        <row r="584">
          <cell r="A584" t="str">
            <v>      残疾人康复</v>
          </cell>
          <cell r="B584">
            <v>775</v>
          </cell>
          <cell r="C584">
            <v>56</v>
          </cell>
        </row>
        <row r="585">
          <cell r="A585" t="str">
            <v>      残疾人就业和扶贫</v>
          </cell>
          <cell r="B585">
            <v>48</v>
          </cell>
          <cell r="C585">
            <v>56</v>
          </cell>
        </row>
        <row r="586">
          <cell r="A586" t="str">
            <v>      残疾人体育</v>
          </cell>
        </row>
        <row r="586">
          <cell r="C586">
            <v>0</v>
          </cell>
        </row>
        <row r="587">
          <cell r="A587" t="str">
            <v>      残疾人生活和护理补贴</v>
          </cell>
          <cell r="B587">
            <v>129</v>
          </cell>
          <cell r="C587">
            <v>82</v>
          </cell>
        </row>
        <row r="588">
          <cell r="A588" t="str">
            <v>      其他残疾人事业支出</v>
          </cell>
          <cell r="B588">
            <v>221</v>
          </cell>
          <cell r="C588">
            <v>200</v>
          </cell>
        </row>
        <row r="589">
          <cell r="A589" t="str">
            <v>    红十字事业</v>
          </cell>
          <cell r="B589">
            <v>55</v>
          </cell>
          <cell r="C589">
            <v>49</v>
          </cell>
        </row>
        <row r="590">
          <cell r="A590" t="str">
            <v>      行政运行</v>
          </cell>
          <cell r="B590">
            <v>7</v>
          </cell>
          <cell r="C590">
            <v>0</v>
          </cell>
        </row>
        <row r="591">
          <cell r="A591" t="str">
            <v>      一般行政管理事务</v>
          </cell>
          <cell r="B591">
            <v>48</v>
          </cell>
          <cell r="C591">
            <v>49</v>
          </cell>
        </row>
        <row r="592">
          <cell r="A592" t="str">
            <v>      机关服务</v>
          </cell>
        </row>
        <row r="592">
          <cell r="C592">
            <v>0</v>
          </cell>
        </row>
        <row r="593">
          <cell r="A593" t="str">
            <v>      其他红十字事业支出</v>
          </cell>
        </row>
        <row r="593">
          <cell r="C593">
            <v>0</v>
          </cell>
        </row>
        <row r="594">
          <cell r="A594" t="str">
            <v>    最低生活保障</v>
          </cell>
          <cell r="B594">
            <v>1741</v>
          </cell>
          <cell r="C594">
            <v>2000</v>
          </cell>
        </row>
        <row r="595">
          <cell r="A595" t="str">
            <v>      城市最低生活保障金支出</v>
          </cell>
          <cell r="B595">
            <v>884</v>
          </cell>
          <cell r="C595">
            <v>1000</v>
          </cell>
        </row>
        <row r="596">
          <cell r="A596" t="str">
            <v>      农村最低生活保障金支出</v>
          </cell>
          <cell r="B596">
            <v>857</v>
          </cell>
          <cell r="C596">
            <v>1000</v>
          </cell>
        </row>
        <row r="597">
          <cell r="A597" t="str">
            <v>    临时救助</v>
          </cell>
          <cell r="B597">
            <v>89</v>
          </cell>
          <cell r="C597">
            <v>105</v>
          </cell>
        </row>
        <row r="598">
          <cell r="A598" t="str">
            <v>      临时救助支出</v>
          </cell>
          <cell r="B598">
            <v>64</v>
          </cell>
          <cell r="C598">
            <v>80</v>
          </cell>
        </row>
        <row r="599">
          <cell r="A599" t="str">
            <v>      流浪乞讨人员救助支出</v>
          </cell>
          <cell r="B599">
            <v>25</v>
          </cell>
          <cell r="C599">
            <v>25</v>
          </cell>
        </row>
        <row r="600">
          <cell r="A600" t="str">
            <v>    特困人员救助供养</v>
          </cell>
          <cell r="B600">
            <v>167</v>
          </cell>
          <cell r="C600">
            <v>170</v>
          </cell>
        </row>
        <row r="601">
          <cell r="A601" t="str">
            <v>      城市特困人员救助供养支出</v>
          </cell>
        </row>
        <row r="601">
          <cell r="C601">
            <v>0</v>
          </cell>
        </row>
        <row r="602">
          <cell r="A602" t="str">
            <v>      农村特困人员救助供养支出</v>
          </cell>
          <cell r="B602">
            <v>167</v>
          </cell>
          <cell r="C602">
            <v>170</v>
          </cell>
        </row>
        <row r="603">
          <cell r="A603" t="str">
            <v>    补充道路交通事故社会救助基金</v>
          </cell>
          <cell r="B603">
            <v>0</v>
          </cell>
          <cell r="C603">
            <v>0</v>
          </cell>
        </row>
        <row r="604">
          <cell r="A604" t="str">
            <v>      交强险增值税补助基金支出</v>
          </cell>
        </row>
        <row r="604">
          <cell r="C604">
            <v>0</v>
          </cell>
        </row>
        <row r="605">
          <cell r="A605" t="str">
            <v>      交强险罚款收入补助基金支出</v>
          </cell>
        </row>
        <row r="605">
          <cell r="C605">
            <v>0</v>
          </cell>
        </row>
        <row r="606">
          <cell r="A606" t="str">
            <v>    其他生活救助</v>
          </cell>
          <cell r="B606">
            <v>95</v>
          </cell>
          <cell r="C606">
            <v>90</v>
          </cell>
        </row>
        <row r="607">
          <cell r="A607" t="str">
            <v>      其他城市生活救助</v>
          </cell>
          <cell r="B607">
            <v>95</v>
          </cell>
          <cell r="C607">
            <v>90</v>
          </cell>
        </row>
        <row r="608">
          <cell r="A608" t="str">
            <v>      其他农村生活救助</v>
          </cell>
        </row>
        <row r="608">
          <cell r="C608">
            <v>0</v>
          </cell>
        </row>
        <row r="609">
          <cell r="A609" t="str">
            <v>    财政对基本养老保险基金的补助</v>
          </cell>
          <cell r="B609">
            <v>1318</v>
          </cell>
          <cell r="C609">
            <v>1323</v>
          </cell>
        </row>
        <row r="610">
          <cell r="A610" t="str">
            <v>      财政对企业职工基本养老保险基金的补助</v>
          </cell>
          <cell r="B610">
            <v>3</v>
          </cell>
          <cell r="C610">
            <v>3</v>
          </cell>
        </row>
        <row r="611">
          <cell r="A611" t="str">
            <v>      财政对城乡居民基本养老保险基金的补助</v>
          </cell>
          <cell r="B611">
            <v>1315</v>
          </cell>
          <cell r="C611">
            <v>1320</v>
          </cell>
        </row>
        <row r="612">
          <cell r="A612" t="str">
            <v>      财政对其他基本养老保险基金的补助</v>
          </cell>
        </row>
        <row r="612">
          <cell r="C612">
            <v>0</v>
          </cell>
        </row>
        <row r="613">
          <cell r="A613" t="str">
            <v>    财政对其他社会保险基金的补助</v>
          </cell>
          <cell r="B613">
            <v>115</v>
          </cell>
          <cell r="C613">
            <v>120</v>
          </cell>
        </row>
        <row r="614">
          <cell r="A614" t="str">
            <v>      财政对失业保险基金的补助</v>
          </cell>
        </row>
        <row r="614">
          <cell r="C614">
            <v>0</v>
          </cell>
        </row>
        <row r="615">
          <cell r="A615" t="str">
            <v>      财政对工伤保险基金的补助</v>
          </cell>
          <cell r="B615">
            <v>115</v>
          </cell>
          <cell r="C615">
            <v>120</v>
          </cell>
        </row>
        <row r="616">
          <cell r="A616" t="str">
            <v>      其他财政对社会保险基金的补助</v>
          </cell>
        </row>
        <row r="616">
          <cell r="C616">
            <v>0</v>
          </cell>
        </row>
        <row r="617">
          <cell r="A617" t="str">
            <v>    退役军人管理事务</v>
          </cell>
          <cell r="B617">
            <v>352</v>
          </cell>
          <cell r="C617">
            <v>307</v>
          </cell>
        </row>
        <row r="618">
          <cell r="A618" t="str">
            <v>      行政运行</v>
          </cell>
          <cell r="B618">
            <v>136</v>
          </cell>
          <cell r="C618">
            <v>125</v>
          </cell>
        </row>
        <row r="619">
          <cell r="A619" t="str">
            <v>      一般行政管理事务</v>
          </cell>
          <cell r="B619">
            <v>73</v>
          </cell>
          <cell r="C619">
            <v>82</v>
          </cell>
        </row>
        <row r="620">
          <cell r="A620" t="str">
            <v>      机关服务</v>
          </cell>
        </row>
        <row r="620">
          <cell r="C620">
            <v>0</v>
          </cell>
        </row>
        <row r="621">
          <cell r="A621" t="str">
            <v>      拥军优属</v>
          </cell>
          <cell r="B621">
            <v>18</v>
          </cell>
          <cell r="C621">
            <v>0</v>
          </cell>
        </row>
        <row r="622">
          <cell r="A622" t="str">
            <v>      部队供应</v>
          </cell>
        </row>
        <row r="622">
          <cell r="C622">
            <v>0</v>
          </cell>
        </row>
        <row r="623">
          <cell r="A623" t="str">
            <v>      事业运行</v>
          </cell>
        </row>
        <row r="623">
          <cell r="C623">
            <v>0</v>
          </cell>
        </row>
        <row r="624">
          <cell r="A624" t="str">
            <v>      其他退役军人事务管理支出</v>
          </cell>
          <cell r="B624">
            <v>125</v>
          </cell>
          <cell r="C624">
            <v>100</v>
          </cell>
        </row>
        <row r="625">
          <cell r="A625" t="str">
            <v>    财政代缴社会保险费支出</v>
          </cell>
          <cell r="B625">
            <v>54</v>
          </cell>
          <cell r="C625">
            <v>50</v>
          </cell>
        </row>
        <row r="626">
          <cell r="A626" t="str">
            <v>      财政代缴城乡居民基本养老保险费支出</v>
          </cell>
        </row>
        <row r="626">
          <cell r="C626">
            <v>0</v>
          </cell>
        </row>
        <row r="627">
          <cell r="A627" t="str">
            <v>      财政代缴其他社会保险费支出</v>
          </cell>
          <cell r="B627">
            <v>54</v>
          </cell>
          <cell r="C627">
            <v>50</v>
          </cell>
        </row>
        <row r="628">
          <cell r="A628" t="str">
            <v>    其他社会保障和就业支出</v>
          </cell>
          <cell r="B628">
            <v>82</v>
          </cell>
          <cell r="C628">
            <v>80</v>
          </cell>
        </row>
        <row r="629">
          <cell r="A629" t="str">
            <v>九、卫生健康支出</v>
          </cell>
          <cell r="B629">
            <v>22458</v>
          </cell>
          <cell r="C629">
            <v>25229</v>
          </cell>
        </row>
        <row r="630">
          <cell r="A630" t="str">
            <v>    卫生健康管理事务</v>
          </cell>
          <cell r="B630">
            <v>1308</v>
          </cell>
          <cell r="C630">
            <v>1256</v>
          </cell>
        </row>
        <row r="631">
          <cell r="A631" t="str">
            <v>      行政运行</v>
          </cell>
          <cell r="B631">
            <v>359</v>
          </cell>
          <cell r="C631">
            <v>336</v>
          </cell>
        </row>
        <row r="632">
          <cell r="A632" t="str">
            <v>      一般行政管理事务</v>
          </cell>
          <cell r="B632">
            <v>121</v>
          </cell>
          <cell r="C632">
            <v>120</v>
          </cell>
        </row>
        <row r="633">
          <cell r="A633" t="str">
            <v>      机关服务</v>
          </cell>
        </row>
        <row r="633">
          <cell r="C633">
            <v>0</v>
          </cell>
        </row>
        <row r="634">
          <cell r="A634" t="str">
            <v>      其他卫生健康管理事务支出</v>
          </cell>
          <cell r="B634">
            <v>828</v>
          </cell>
          <cell r="C634">
            <v>800</v>
          </cell>
        </row>
        <row r="635">
          <cell r="A635" t="str">
            <v>    公立医院</v>
          </cell>
          <cell r="B635">
            <v>2568</v>
          </cell>
          <cell r="C635">
            <v>947</v>
          </cell>
        </row>
        <row r="636">
          <cell r="A636" t="str">
            <v>      综合医院</v>
          </cell>
          <cell r="B636">
            <v>1668</v>
          </cell>
          <cell r="C636">
            <v>947</v>
          </cell>
        </row>
        <row r="637">
          <cell r="A637" t="str">
            <v>      中医（民族）医院</v>
          </cell>
        </row>
        <row r="637">
          <cell r="C637">
            <v>0</v>
          </cell>
        </row>
        <row r="638">
          <cell r="A638" t="str">
            <v>      传染病医院</v>
          </cell>
        </row>
        <row r="638">
          <cell r="C638">
            <v>0</v>
          </cell>
        </row>
        <row r="639">
          <cell r="A639" t="str">
            <v>      职业病防治医院</v>
          </cell>
        </row>
        <row r="639">
          <cell r="C639">
            <v>0</v>
          </cell>
        </row>
        <row r="640">
          <cell r="A640" t="str">
            <v>      精神病医院</v>
          </cell>
        </row>
        <row r="640">
          <cell r="C640">
            <v>0</v>
          </cell>
        </row>
        <row r="641">
          <cell r="A641" t="str">
            <v>      妇幼保健医院</v>
          </cell>
        </row>
        <row r="641">
          <cell r="C641">
            <v>0</v>
          </cell>
        </row>
        <row r="642">
          <cell r="A642" t="str">
            <v>      儿童医院</v>
          </cell>
        </row>
        <row r="642">
          <cell r="C642">
            <v>0</v>
          </cell>
        </row>
        <row r="643">
          <cell r="A643" t="str">
            <v>      其他专科医院</v>
          </cell>
        </row>
        <row r="643">
          <cell r="C643">
            <v>0</v>
          </cell>
        </row>
        <row r="644">
          <cell r="A644" t="str">
            <v>      福利医院</v>
          </cell>
        </row>
        <row r="644">
          <cell r="C644">
            <v>0</v>
          </cell>
        </row>
        <row r="645">
          <cell r="A645" t="str">
            <v>      行业医院</v>
          </cell>
        </row>
        <row r="645">
          <cell r="C645">
            <v>0</v>
          </cell>
        </row>
        <row r="646">
          <cell r="A646" t="str">
            <v>      处理医疗欠费</v>
          </cell>
        </row>
        <row r="646">
          <cell r="C646">
            <v>0</v>
          </cell>
        </row>
        <row r="647">
          <cell r="A647" t="str">
            <v>      康复医院</v>
          </cell>
        </row>
        <row r="647">
          <cell r="C647">
            <v>0</v>
          </cell>
        </row>
        <row r="648">
          <cell r="A648" t="str">
            <v>      其他公立医院支出</v>
          </cell>
          <cell r="B648">
            <v>900</v>
          </cell>
          <cell r="C648">
            <v>0</v>
          </cell>
        </row>
        <row r="649">
          <cell r="A649" t="str">
            <v>    基层医疗卫生机构</v>
          </cell>
          <cell r="B649">
            <v>748</v>
          </cell>
          <cell r="C649">
            <v>689</v>
          </cell>
        </row>
        <row r="650">
          <cell r="A650" t="str">
            <v>      城市社区卫生机构</v>
          </cell>
          <cell r="B650">
            <v>2</v>
          </cell>
          <cell r="C650">
            <v>0</v>
          </cell>
        </row>
        <row r="651">
          <cell r="A651" t="str">
            <v>      乡镇卫生院</v>
          </cell>
          <cell r="B651">
            <v>740</v>
          </cell>
          <cell r="C651">
            <v>259</v>
          </cell>
        </row>
        <row r="652">
          <cell r="A652" t="str">
            <v>      其他基层医疗卫生机构支出</v>
          </cell>
          <cell r="B652">
            <v>6</v>
          </cell>
          <cell r="C652">
            <v>430</v>
          </cell>
        </row>
        <row r="653">
          <cell r="A653" t="str">
            <v>    公共卫生</v>
          </cell>
          <cell r="B653">
            <v>4309</v>
          </cell>
          <cell r="C653">
            <v>7020</v>
          </cell>
        </row>
        <row r="654">
          <cell r="A654" t="str">
            <v>      疾病预防控制机构</v>
          </cell>
          <cell r="B654">
            <v>516</v>
          </cell>
          <cell r="C654">
            <v>387</v>
          </cell>
        </row>
        <row r="655">
          <cell r="A655" t="str">
            <v>      卫生监督机构</v>
          </cell>
          <cell r="B655">
            <v>133</v>
          </cell>
          <cell r="C655">
            <v>151</v>
          </cell>
        </row>
        <row r="656">
          <cell r="A656" t="str">
            <v>      妇幼保健机构</v>
          </cell>
          <cell r="B656">
            <v>202</v>
          </cell>
          <cell r="C656">
            <v>203</v>
          </cell>
        </row>
        <row r="657">
          <cell r="A657" t="str">
            <v>      精神卫生机构</v>
          </cell>
        </row>
        <row r="657">
          <cell r="C657">
            <v>0</v>
          </cell>
        </row>
        <row r="658">
          <cell r="A658" t="str">
            <v>      应急救治机构</v>
          </cell>
        </row>
        <row r="658">
          <cell r="C658">
            <v>0</v>
          </cell>
        </row>
        <row r="659">
          <cell r="A659" t="str">
            <v>      采供血机构</v>
          </cell>
          <cell r="B659">
            <v>84</v>
          </cell>
          <cell r="C659">
            <v>119</v>
          </cell>
        </row>
        <row r="660">
          <cell r="A660" t="str">
            <v>      其他专业公共卫生机构</v>
          </cell>
          <cell r="B660">
            <v>8</v>
          </cell>
          <cell r="C660">
            <v>0</v>
          </cell>
        </row>
        <row r="661">
          <cell r="A661" t="str">
            <v>      基本公共卫生服务</v>
          </cell>
          <cell r="B661">
            <v>1023</v>
          </cell>
          <cell r="C661">
            <v>160</v>
          </cell>
        </row>
        <row r="662">
          <cell r="A662" t="str">
            <v>      重大公共卫生服务</v>
          </cell>
          <cell r="B662">
            <v>621</v>
          </cell>
          <cell r="C662">
            <v>6000</v>
          </cell>
        </row>
        <row r="663">
          <cell r="A663" t="str">
            <v>      突发公共卫生事件应急处理</v>
          </cell>
          <cell r="B663">
            <v>1688</v>
          </cell>
          <cell r="C663">
            <v>0</v>
          </cell>
        </row>
        <row r="664">
          <cell r="A664" t="str">
            <v>      其他公共卫生支出</v>
          </cell>
          <cell r="B664">
            <v>34</v>
          </cell>
          <cell r="C664">
            <v>0</v>
          </cell>
        </row>
        <row r="665">
          <cell r="A665" t="str">
            <v>    中医药</v>
          </cell>
          <cell r="B665">
            <v>31</v>
          </cell>
          <cell r="C665">
            <v>0</v>
          </cell>
        </row>
        <row r="666">
          <cell r="A666" t="str">
            <v>      中医（民族医）药专项</v>
          </cell>
          <cell r="B666">
            <v>31</v>
          </cell>
          <cell r="C666">
            <v>0</v>
          </cell>
        </row>
        <row r="667">
          <cell r="A667" t="str">
            <v>      其他中医药支出</v>
          </cell>
        </row>
        <row r="667">
          <cell r="C667">
            <v>0</v>
          </cell>
        </row>
        <row r="668">
          <cell r="A668" t="str">
            <v>    计划生育事务</v>
          </cell>
          <cell r="B668">
            <v>686</v>
          </cell>
          <cell r="C668">
            <v>546</v>
          </cell>
        </row>
        <row r="669">
          <cell r="A669" t="str">
            <v>      计划生育机构</v>
          </cell>
        </row>
        <row r="669">
          <cell r="C669">
            <v>364</v>
          </cell>
        </row>
        <row r="670">
          <cell r="A670" t="str">
            <v>      计划生育服务</v>
          </cell>
          <cell r="B670">
            <v>444</v>
          </cell>
          <cell r="C670">
            <v>0</v>
          </cell>
        </row>
        <row r="671">
          <cell r="A671" t="str">
            <v>      其他计划生育事务支出</v>
          </cell>
          <cell r="B671">
            <v>242</v>
          </cell>
          <cell r="C671">
            <v>182</v>
          </cell>
        </row>
        <row r="672">
          <cell r="A672" t="str">
            <v>    行政事业单位医疗</v>
          </cell>
          <cell r="B672">
            <v>2001</v>
          </cell>
          <cell r="C672">
            <v>2215</v>
          </cell>
        </row>
        <row r="673">
          <cell r="A673" t="str">
            <v>      行政单位医疗</v>
          </cell>
          <cell r="B673">
            <v>1052</v>
          </cell>
          <cell r="C673">
            <v>1200</v>
          </cell>
        </row>
        <row r="674">
          <cell r="A674" t="str">
            <v>      事业单位医疗</v>
          </cell>
          <cell r="B674">
            <v>946</v>
          </cell>
          <cell r="C674">
            <v>1015</v>
          </cell>
        </row>
        <row r="675">
          <cell r="A675" t="str">
            <v>      公务员医疗补助</v>
          </cell>
          <cell r="B675">
            <v>3</v>
          </cell>
          <cell r="C675">
            <v>0</v>
          </cell>
        </row>
        <row r="676">
          <cell r="A676" t="str">
            <v>      其他行政事业单位医疗支出</v>
          </cell>
        </row>
        <row r="676">
          <cell r="C676">
            <v>0</v>
          </cell>
        </row>
        <row r="677">
          <cell r="A677" t="str">
            <v>    财政对基本医疗保险基金的补助</v>
          </cell>
          <cell r="B677">
            <v>9952</v>
          </cell>
          <cell r="C677">
            <v>11700</v>
          </cell>
        </row>
        <row r="678">
          <cell r="A678" t="str">
            <v>      财政对职工基本医疗保险基金的补助</v>
          </cell>
          <cell r="B678">
            <v>293</v>
          </cell>
          <cell r="C678">
            <v>300</v>
          </cell>
        </row>
        <row r="679">
          <cell r="A679" t="str">
            <v>      财政对城乡居民基本医疗保险基金的补助</v>
          </cell>
          <cell r="B679">
            <v>8504</v>
          </cell>
          <cell r="C679">
            <v>10200</v>
          </cell>
        </row>
        <row r="680">
          <cell r="A680" t="str">
            <v>      财政对其他基本医疗保险基金的补助</v>
          </cell>
          <cell r="B680">
            <v>1155</v>
          </cell>
          <cell r="C680">
            <v>1200</v>
          </cell>
        </row>
        <row r="681">
          <cell r="A681" t="str">
            <v>    医疗救助</v>
          </cell>
          <cell r="B681">
            <v>542</v>
          </cell>
          <cell r="C681">
            <v>570</v>
          </cell>
        </row>
        <row r="682">
          <cell r="A682" t="str">
            <v>      城乡医疗救助</v>
          </cell>
          <cell r="B682">
            <v>527</v>
          </cell>
          <cell r="C682">
            <v>570</v>
          </cell>
        </row>
        <row r="683">
          <cell r="A683" t="str">
            <v>      疾病应急救助</v>
          </cell>
        </row>
        <row r="683">
          <cell r="C683">
            <v>0</v>
          </cell>
        </row>
        <row r="684">
          <cell r="A684" t="str">
            <v>      其他医疗救助支出</v>
          </cell>
          <cell r="B684">
            <v>15</v>
          </cell>
          <cell r="C684">
            <v>0</v>
          </cell>
        </row>
        <row r="685">
          <cell r="A685" t="str">
            <v>    优抚对象医疗</v>
          </cell>
          <cell r="B685">
            <v>11</v>
          </cell>
          <cell r="C685">
            <v>11</v>
          </cell>
        </row>
        <row r="686">
          <cell r="A686" t="str">
            <v>      优抚对象医疗补助</v>
          </cell>
          <cell r="B686">
            <v>11</v>
          </cell>
          <cell r="C686">
            <v>11</v>
          </cell>
        </row>
        <row r="687">
          <cell r="A687" t="str">
            <v>      其他优抚对象医疗支出</v>
          </cell>
        </row>
        <row r="687">
          <cell r="C687">
            <v>0</v>
          </cell>
        </row>
        <row r="688">
          <cell r="A688" t="str">
            <v>    医疗保障管理事务</v>
          </cell>
          <cell r="B688">
            <v>302</v>
          </cell>
          <cell r="C688">
            <v>275</v>
          </cell>
        </row>
        <row r="689">
          <cell r="A689" t="str">
            <v>      行政运行</v>
          </cell>
          <cell r="B689">
            <v>132</v>
          </cell>
          <cell r="C689">
            <v>125</v>
          </cell>
        </row>
        <row r="690">
          <cell r="A690" t="str">
            <v>      一般行政管理事务</v>
          </cell>
          <cell r="B690">
            <v>45</v>
          </cell>
          <cell r="C690">
            <v>50</v>
          </cell>
        </row>
        <row r="691">
          <cell r="A691" t="str">
            <v>      机关服务</v>
          </cell>
        </row>
        <row r="691">
          <cell r="C691">
            <v>0</v>
          </cell>
        </row>
        <row r="692">
          <cell r="A692" t="str">
            <v>      信息化建设</v>
          </cell>
        </row>
        <row r="692">
          <cell r="C692">
            <v>0</v>
          </cell>
        </row>
        <row r="693">
          <cell r="A693" t="str">
            <v>      医疗保障政策管理</v>
          </cell>
        </row>
        <row r="693">
          <cell r="C693">
            <v>0</v>
          </cell>
        </row>
        <row r="694">
          <cell r="A694" t="str">
            <v>      医疗保障经办事务</v>
          </cell>
        </row>
        <row r="694">
          <cell r="C694">
            <v>0</v>
          </cell>
        </row>
        <row r="695">
          <cell r="A695" t="str">
            <v>      事业运行</v>
          </cell>
        </row>
        <row r="695">
          <cell r="C695">
            <v>0</v>
          </cell>
        </row>
        <row r="696">
          <cell r="A696" t="str">
            <v>      其他医疗保障管理事务支出</v>
          </cell>
          <cell r="B696">
            <v>125</v>
          </cell>
          <cell r="C696">
            <v>100</v>
          </cell>
        </row>
        <row r="697">
          <cell r="A697" t="str">
            <v>    老龄卫生健康事务</v>
          </cell>
          <cell r="B697">
            <v>0</v>
          </cell>
          <cell r="C697">
            <v>0</v>
          </cell>
        </row>
        <row r="698">
          <cell r="A698" t="str">
            <v>    其他卫生健康支出</v>
          </cell>
        </row>
        <row r="698">
          <cell r="C698">
            <v>0</v>
          </cell>
        </row>
        <row r="699">
          <cell r="A699" t="str">
            <v>十、节能环保支出</v>
          </cell>
          <cell r="B699">
            <v>12491</v>
          </cell>
          <cell r="C699">
            <v>6632</v>
          </cell>
        </row>
        <row r="700">
          <cell r="A700" t="str">
            <v>    环境保护管理事务</v>
          </cell>
          <cell r="B700">
            <v>739</v>
          </cell>
          <cell r="C700">
            <v>832</v>
          </cell>
        </row>
        <row r="701">
          <cell r="A701" t="str">
            <v>      行政运行</v>
          </cell>
          <cell r="B701">
            <v>548</v>
          </cell>
          <cell r="C701">
            <v>500</v>
          </cell>
        </row>
        <row r="702">
          <cell r="A702" t="str">
            <v>      一般行政管理事务</v>
          </cell>
          <cell r="B702">
            <v>13</v>
          </cell>
          <cell r="C702">
            <v>32</v>
          </cell>
        </row>
        <row r="703">
          <cell r="A703" t="str">
            <v>      机关服务</v>
          </cell>
        </row>
        <row r="703">
          <cell r="C703">
            <v>0</v>
          </cell>
        </row>
        <row r="704">
          <cell r="A704" t="str">
            <v>      生态环境保护宣传</v>
          </cell>
        </row>
        <row r="704">
          <cell r="C704">
            <v>0</v>
          </cell>
        </row>
        <row r="705">
          <cell r="A705" t="str">
            <v>      环境保护法规、规划及标准</v>
          </cell>
        </row>
        <row r="705">
          <cell r="C705">
            <v>0</v>
          </cell>
        </row>
        <row r="706">
          <cell r="A706" t="str">
            <v>      生态环境国际合作及履约</v>
          </cell>
        </row>
        <row r="706">
          <cell r="C706">
            <v>0</v>
          </cell>
        </row>
        <row r="707">
          <cell r="A707" t="str">
            <v>      生态环境保护行政许可</v>
          </cell>
        </row>
        <row r="707">
          <cell r="C707">
            <v>0</v>
          </cell>
        </row>
        <row r="708">
          <cell r="A708" t="str">
            <v>      应对气候变化管理事务</v>
          </cell>
        </row>
        <row r="708">
          <cell r="C708">
            <v>0</v>
          </cell>
        </row>
        <row r="709">
          <cell r="A709" t="str">
            <v>      其他环境保护管理事务支出</v>
          </cell>
          <cell r="B709">
            <v>178</v>
          </cell>
          <cell r="C709">
            <v>300</v>
          </cell>
        </row>
        <row r="710">
          <cell r="A710" t="str">
            <v>    环境监测与监察</v>
          </cell>
          <cell r="B710">
            <v>68</v>
          </cell>
          <cell r="C710">
            <v>0</v>
          </cell>
        </row>
        <row r="711">
          <cell r="A711" t="str">
            <v>      建设项目环评审查与监督</v>
          </cell>
          <cell r="B711">
            <v>3</v>
          </cell>
          <cell r="C711">
            <v>0</v>
          </cell>
        </row>
        <row r="712">
          <cell r="A712" t="str">
            <v>      核与辐射安全监督</v>
          </cell>
        </row>
        <row r="712">
          <cell r="C712">
            <v>0</v>
          </cell>
        </row>
        <row r="713">
          <cell r="A713" t="str">
            <v>      其他环境监测与监察支出</v>
          </cell>
          <cell r="B713">
            <v>65</v>
          </cell>
          <cell r="C713">
            <v>0</v>
          </cell>
        </row>
        <row r="714">
          <cell r="A714" t="str">
            <v>    污染防治</v>
          </cell>
          <cell r="B714">
            <v>3155</v>
          </cell>
          <cell r="C714">
            <v>2000</v>
          </cell>
        </row>
        <row r="715">
          <cell r="A715" t="str">
            <v>      大气</v>
          </cell>
          <cell r="B715">
            <v>215</v>
          </cell>
          <cell r="C715">
            <v>0</v>
          </cell>
        </row>
        <row r="716">
          <cell r="A716" t="str">
            <v>      水体</v>
          </cell>
          <cell r="B716">
            <v>2860</v>
          </cell>
          <cell r="C716">
            <v>2000</v>
          </cell>
        </row>
        <row r="717">
          <cell r="A717" t="str">
            <v>      噪声</v>
          </cell>
          <cell r="B717">
            <v>8</v>
          </cell>
          <cell r="C717">
            <v>0</v>
          </cell>
        </row>
        <row r="718">
          <cell r="A718" t="str">
            <v>      固体废弃物与化学品</v>
          </cell>
        </row>
        <row r="718">
          <cell r="C718">
            <v>0</v>
          </cell>
        </row>
        <row r="719">
          <cell r="A719" t="str">
            <v>      放射源和放射性废物监管</v>
          </cell>
          <cell r="B719">
            <v>30</v>
          </cell>
          <cell r="C719">
            <v>0</v>
          </cell>
        </row>
        <row r="720">
          <cell r="A720" t="str">
            <v>      辐射</v>
          </cell>
        </row>
        <row r="720">
          <cell r="C720">
            <v>0</v>
          </cell>
        </row>
        <row r="721">
          <cell r="A721" t="str">
            <v>      土壤</v>
          </cell>
        </row>
        <row r="721">
          <cell r="C721">
            <v>0</v>
          </cell>
        </row>
        <row r="722">
          <cell r="A722" t="str">
            <v>      其他污染防治支出</v>
          </cell>
          <cell r="B722">
            <v>42</v>
          </cell>
          <cell r="C722">
            <v>0</v>
          </cell>
        </row>
        <row r="723">
          <cell r="A723" t="str">
            <v>    自然生态保护</v>
          </cell>
          <cell r="B723">
            <v>7470</v>
          </cell>
          <cell r="C723">
            <v>3000</v>
          </cell>
        </row>
        <row r="724">
          <cell r="A724" t="str">
            <v>      生态保护</v>
          </cell>
          <cell r="B724">
            <v>698</v>
          </cell>
          <cell r="C724">
            <v>0</v>
          </cell>
        </row>
        <row r="725">
          <cell r="A725" t="str">
            <v>      农村环境保护</v>
          </cell>
          <cell r="B725">
            <v>6772</v>
          </cell>
          <cell r="C725">
            <v>3000</v>
          </cell>
        </row>
        <row r="726">
          <cell r="A726" t="str">
            <v>      生物及物种资源保护</v>
          </cell>
        </row>
        <row r="726">
          <cell r="C726">
            <v>0</v>
          </cell>
        </row>
        <row r="727">
          <cell r="A727" t="str">
            <v>      其他自然生态保护支出</v>
          </cell>
        </row>
        <row r="727">
          <cell r="C727">
            <v>0</v>
          </cell>
        </row>
        <row r="728">
          <cell r="A728" t="str">
            <v>    天然林保护</v>
          </cell>
          <cell r="B728">
            <v>4</v>
          </cell>
          <cell r="C728">
            <v>0</v>
          </cell>
        </row>
        <row r="729">
          <cell r="A729" t="str">
            <v>      森林管护</v>
          </cell>
        </row>
        <row r="729">
          <cell r="C729">
            <v>0</v>
          </cell>
        </row>
        <row r="730">
          <cell r="A730" t="str">
            <v>      社会保险补助</v>
          </cell>
        </row>
        <row r="730">
          <cell r="C730">
            <v>0</v>
          </cell>
        </row>
        <row r="731">
          <cell r="A731" t="str">
            <v>      政策性社会性支出补助</v>
          </cell>
        </row>
        <row r="731">
          <cell r="C731">
            <v>0</v>
          </cell>
        </row>
        <row r="732">
          <cell r="A732" t="str">
            <v>      天然林保护工程建设</v>
          </cell>
          <cell r="B732">
            <v>1</v>
          </cell>
          <cell r="C732">
            <v>0</v>
          </cell>
        </row>
        <row r="733">
          <cell r="A733" t="str">
            <v>      停伐补助</v>
          </cell>
          <cell r="B733">
            <v>3</v>
          </cell>
          <cell r="C733">
            <v>0</v>
          </cell>
        </row>
        <row r="734">
          <cell r="A734" t="str">
            <v>      其他天然林保护支出</v>
          </cell>
        </row>
        <row r="734">
          <cell r="C734">
            <v>0</v>
          </cell>
        </row>
        <row r="735">
          <cell r="A735" t="str">
            <v>    退耕还林还草</v>
          </cell>
          <cell r="B735">
            <v>72</v>
          </cell>
          <cell r="C735">
            <v>0</v>
          </cell>
        </row>
        <row r="736">
          <cell r="A736" t="str">
            <v>      退耕现金</v>
          </cell>
        </row>
        <row r="736">
          <cell r="C736">
            <v>0</v>
          </cell>
        </row>
        <row r="737">
          <cell r="A737" t="str">
            <v>      退耕还林粮食折现补贴</v>
          </cell>
        </row>
        <row r="737">
          <cell r="C737">
            <v>0</v>
          </cell>
        </row>
        <row r="738">
          <cell r="A738" t="str">
            <v>      退耕还林粮食费用补贴</v>
          </cell>
          <cell r="B738">
            <v>6</v>
          </cell>
          <cell r="C738">
            <v>0</v>
          </cell>
        </row>
        <row r="739">
          <cell r="A739" t="str">
            <v>      退耕还林工程建设</v>
          </cell>
        </row>
        <row r="739">
          <cell r="C739">
            <v>0</v>
          </cell>
        </row>
        <row r="740">
          <cell r="A740" t="str">
            <v>      其他退耕还林还草支出</v>
          </cell>
          <cell r="B740">
            <v>66</v>
          </cell>
          <cell r="C740">
            <v>0</v>
          </cell>
        </row>
        <row r="741">
          <cell r="A741" t="str">
            <v>    风沙荒漠治理</v>
          </cell>
          <cell r="B741">
            <v>0</v>
          </cell>
          <cell r="C741">
            <v>0</v>
          </cell>
        </row>
        <row r="742">
          <cell r="A742" t="str">
            <v>      京津风沙源治理工程建设</v>
          </cell>
        </row>
        <row r="742">
          <cell r="C742">
            <v>0</v>
          </cell>
        </row>
        <row r="743">
          <cell r="A743" t="str">
            <v>      其他风沙荒漠治理支出</v>
          </cell>
        </row>
        <row r="743">
          <cell r="C743">
            <v>0</v>
          </cell>
        </row>
        <row r="744">
          <cell r="A744" t="str">
            <v>    退牧还草</v>
          </cell>
          <cell r="B744">
            <v>0</v>
          </cell>
          <cell r="C744">
            <v>0</v>
          </cell>
        </row>
        <row r="745">
          <cell r="A745" t="str">
            <v>      退牧还草工程建设</v>
          </cell>
        </row>
        <row r="745">
          <cell r="C745">
            <v>0</v>
          </cell>
        </row>
        <row r="746">
          <cell r="A746" t="str">
            <v>      其他退牧还草支出</v>
          </cell>
        </row>
        <row r="746">
          <cell r="C746">
            <v>0</v>
          </cell>
        </row>
        <row r="747">
          <cell r="A747" t="str">
            <v>    已垦草原退耕还草</v>
          </cell>
        </row>
        <row r="747">
          <cell r="C747">
            <v>0</v>
          </cell>
        </row>
        <row r="748">
          <cell r="A748" t="str">
            <v>    能源节约利用</v>
          </cell>
          <cell r="B748">
            <v>44</v>
          </cell>
          <cell r="C748">
            <v>0</v>
          </cell>
        </row>
        <row r="749">
          <cell r="A749" t="str">
            <v>    污染减排</v>
          </cell>
          <cell r="B749">
            <v>131</v>
          </cell>
          <cell r="C749">
            <v>0</v>
          </cell>
        </row>
        <row r="750">
          <cell r="A750" t="str">
            <v>      生态环境监测与信息</v>
          </cell>
          <cell r="B750">
            <v>131</v>
          </cell>
          <cell r="C750">
            <v>0</v>
          </cell>
        </row>
        <row r="751">
          <cell r="A751" t="str">
            <v>      生态环境执法监察</v>
          </cell>
        </row>
        <row r="751">
          <cell r="C751">
            <v>0</v>
          </cell>
        </row>
        <row r="752">
          <cell r="A752" t="str">
            <v>      减排专项支出</v>
          </cell>
        </row>
        <row r="752">
          <cell r="C752">
            <v>0</v>
          </cell>
        </row>
        <row r="753">
          <cell r="A753" t="str">
            <v>      清洁生产专项支出</v>
          </cell>
        </row>
        <row r="753">
          <cell r="C753">
            <v>0</v>
          </cell>
        </row>
        <row r="754">
          <cell r="A754" t="str">
            <v>      其他污染减排支出</v>
          </cell>
        </row>
        <row r="754">
          <cell r="C754">
            <v>0</v>
          </cell>
        </row>
        <row r="755">
          <cell r="A755" t="str">
            <v>    可再生能源</v>
          </cell>
        </row>
        <row r="755">
          <cell r="C755">
            <v>0</v>
          </cell>
        </row>
        <row r="756">
          <cell r="A756" t="str">
            <v>    循环经济</v>
          </cell>
        </row>
        <row r="756">
          <cell r="C756">
            <v>0</v>
          </cell>
        </row>
        <row r="757">
          <cell r="A757" t="str">
            <v>    能源管理事务</v>
          </cell>
          <cell r="B757">
            <v>0</v>
          </cell>
          <cell r="C757">
            <v>0</v>
          </cell>
        </row>
        <row r="758">
          <cell r="A758" t="str">
            <v>      行政运行</v>
          </cell>
        </row>
        <row r="758">
          <cell r="C758">
            <v>0</v>
          </cell>
        </row>
        <row r="759">
          <cell r="A759" t="str">
            <v>      一般行政管理事务</v>
          </cell>
        </row>
        <row r="759">
          <cell r="C759">
            <v>0</v>
          </cell>
        </row>
        <row r="760">
          <cell r="A760" t="str">
            <v>      机关服务</v>
          </cell>
        </row>
        <row r="760">
          <cell r="C760">
            <v>0</v>
          </cell>
        </row>
        <row r="761">
          <cell r="A761" t="str">
            <v>      能源预测预警</v>
          </cell>
        </row>
        <row r="761">
          <cell r="C761">
            <v>0</v>
          </cell>
        </row>
        <row r="762">
          <cell r="A762" t="str">
            <v>      能源战略规划与实施</v>
          </cell>
        </row>
        <row r="762">
          <cell r="C762">
            <v>0</v>
          </cell>
        </row>
        <row r="763">
          <cell r="A763" t="str">
            <v>      能源科技装备</v>
          </cell>
        </row>
        <row r="763">
          <cell r="C763">
            <v>0</v>
          </cell>
        </row>
        <row r="764">
          <cell r="A764" t="str">
            <v>      能源行业管理</v>
          </cell>
        </row>
        <row r="764">
          <cell r="C764">
            <v>0</v>
          </cell>
        </row>
        <row r="765">
          <cell r="A765" t="str">
            <v>      能源管理</v>
          </cell>
        </row>
        <row r="765">
          <cell r="C765">
            <v>0</v>
          </cell>
        </row>
        <row r="766">
          <cell r="A766" t="str">
            <v>      石油储备发展管理</v>
          </cell>
        </row>
        <row r="766">
          <cell r="C766">
            <v>0</v>
          </cell>
        </row>
        <row r="767">
          <cell r="A767" t="str">
            <v>      能源调查</v>
          </cell>
        </row>
        <row r="767">
          <cell r="C767">
            <v>0</v>
          </cell>
        </row>
        <row r="768">
          <cell r="A768" t="str">
            <v>      信息化建设</v>
          </cell>
        </row>
        <row r="768">
          <cell r="C768">
            <v>0</v>
          </cell>
        </row>
        <row r="769">
          <cell r="A769" t="str">
            <v>      农村电网建设</v>
          </cell>
        </row>
        <row r="769">
          <cell r="C769">
            <v>0</v>
          </cell>
        </row>
        <row r="770">
          <cell r="A770" t="str">
            <v>      事业运行</v>
          </cell>
        </row>
        <row r="770">
          <cell r="C770">
            <v>0</v>
          </cell>
        </row>
        <row r="771">
          <cell r="A771" t="str">
            <v>      其他能源管理事务支出</v>
          </cell>
        </row>
        <row r="771">
          <cell r="C771">
            <v>0</v>
          </cell>
        </row>
        <row r="772">
          <cell r="A772" t="str">
            <v>    其他节能环保支出</v>
          </cell>
          <cell r="B772">
            <v>808</v>
          </cell>
          <cell r="C772">
            <v>800</v>
          </cell>
        </row>
        <row r="773">
          <cell r="A773" t="str">
            <v>十一、城乡社区支出</v>
          </cell>
          <cell r="B773">
            <v>106919</v>
          </cell>
          <cell r="C773">
            <v>116445</v>
          </cell>
        </row>
        <row r="774">
          <cell r="A774" t="str">
            <v>      城乡社区管理事务</v>
          </cell>
          <cell r="B774">
            <v>5706</v>
          </cell>
          <cell r="C774">
            <v>6735</v>
          </cell>
        </row>
        <row r="775">
          <cell r="A775" t="str">
            <v>        行政运行</v>
          </cell>
          <cell r="B775">
            <v>1509</v>
          </cell>
          <cell r="C775">
            <v>232</v>
          </cell>
        </row>
        <row r="776">
          <cell r="A776" t="str">
            <v>        一般行政管理事务</v>
          </cell>
          <cell r="B776">
            <v>262</v>
          </cell>
          <cell r="C776">
            <v>724</v>
          </cell>
        </row>
        <row r="777">
          <cell r="A777" t="str">
            <v>        机关服务</v>
          </cell>
        </row>
        <row r="777">
          <cell r="C777">
            <v>0</v>
          </cell>
        </row>
        <row r="778">
          <cell r="A778" t="str">
            <v>        城管执法</v>
          </cell>
          <cell r="B778">
            <v>3935</v>
          </cell>
          <cell r="C778">
            <v>5779</v>
          </cell>
        </row>
        <row r="779">
          <cell r="A779" t="str">
            <v>        工程建设国家标准规范编制与监管</v>
          </cell>
        </row>
        <row r="779">
          <cell r="C779">
            <v>0</v>
          </cell>
        </row>
        <row r="780">
          <cell r="A780" t="str">
            <v>        工程建设管理</v>
          </cell>
        </row>
        <row r="780">
          <cell r="C780">
            <v>0</v>
          </cell>
        </row>
        <row r="781">
          <cell r="A781" t="str">
            <v>        市政公用行业市场监管</v>
          </cell>
        </row>
        <row r="781">
          <cell r="C781">
            <v>0</v>
          </cell>
        </row>
        <row r="782">
          <cell r="A782" t="str">
            <v>        住宅建设与房地产市场监管</v>
          </cell>
        </row>
        <row r="782">
          <cell r="C782">
            <v>0</v>
          </cell>
        </row>
        <row r="783">
          <cell r="A783" t="str">
            <v>        执业资格注册、资质审查</v>
          </cell>
        </row>
        <row r="783">
          <cell r="C783">
            <v>0</v>
          </cell>
        </row>
        <row r="784">
          <cell r="A784" t="str">
            <v>        其他城乡社区管理事务支出</v>
          </cell>
        </row>
        <row r="784">
          <cell r="C784">
            <v>0</v>
          </cell>
        </row>
        <row r="785">
          <cell r="A785" t="str">
            <v>      城乡社区规划与管理</v>
          </cell>
          <cell r="B785">
            <v>1076</v>
          </cell>
          <cell r="C785">
            <v>1000</v>
          </cell>
        </row>
        <row r="786">
          <cell r="A786" t="str">
            <v>      城乡社区公共设施</v>
          </cell>
          <cell r="B786">
            <v>94742</v>
          </cell>
          <cell r="C786">
            <v>105955</v>
          </cell>
        </row>
        <row r="787">
          <cell r="A787" t="str">
            <v>        小城镇基础设施建设</v>
          </cell>
          <cell r="B787">
            <v>94724</v>
          </cell>
          <cell r="C787">
            <v>105955</v>
          </cell>
        </row>
        <row r="788">
          <cell r="A788" t="str">
            <v>        其他城乡社区公共设施支出</v>
          </cell>
          <cell r="B788">
            <v>18</v>
          </cell>
          <cell r="C788">
            <v>0</v>
          </cell>
        </row>
        <row r="789">
          <cell r="A789" t="str">
            <v>      城乡社区环境卫生</v>
          </cell>
          <cell r="B789">
            <v>4260</v>
          </cell>
          <cell r="C789">
            <v>1755</v>
          </cell>
        </row>
        <row r="790">
          <cell r="A790" t="str">
            <v>      建设市场管理与监督</v>
          </cell>
          <cell r="B790">
            <v>10</v>
          </cell>
          <cell r="C790">
            <v>0</v>
          </cell>
        </row>
        <row r="791">
          <cell r="A791" t="str">
            <v>      其他城乡社区支出</v>
          </cell>
          <cell r="B791">
            <v>1125</v>
          </cell>
          <cell r="C791">
            <v>1000</v>
          </cell>
        </row>
        <row r="792">
          <cell r="A792" t="str">
            <v>十二、农林水支出</v>
          </cell>
          <cell r="B792">
            <v>22725</v>
          </cell>
          <cell r="C792">
            <v>23331</v>
          </cell>
        </row>
        <row r="793">
          <cell r="A793" t="str">
            <v>    农业农村</v>
          </cell>
          <cell r="B793">
            <v>7348</v>
          </cell>
          <cell r="C793">
            <v>7318</v>
          </cell>
        </row>
        <row r="794">
          <cell r="A794" t="str">
            <v>        行政运行</v>
          </cell>
          <cell r="B794">
            <v>767</v>
          </cell>
          <cell r="C794">
            <v>916</v>
          </cell>
        </row>
        <row r="795">
          <cell r="A795" t="str">
            <v>        一般行政管理事务</v>
          </cell>
          <cell r="B795">
            <v>430</v>
          </cell>
          <cell r="C795">
            <v>450</v>
          </cell>
        </row>
        <row r="796">
          <cell r="A796" t="str">
            <v>        机关服务</v>
          </cell>
        </row>
        <row r="796">
          <cell r="C796">
            <v>0</v>
          </cell>
        </row>
        <row r="797">
          <cell r="A797" t="str">
            <v>        事业运行</v>
          </cell>
        </row>
        <row r="797">
          <cell r="C797">
            <v>0</v>
          </cell>
        </row>
        <row r="798">
          <cell r="A798" t="str">
            <v>        农垦运行</v>
          </cell>
          <cell r="B798">
            <v>170</v>
          </cell>
          <cell r="C798">
            <v>150</v>
          </cell>
        </row>
        <row r="799">
          <cell r="A799" t="str">
            <v>        科技转化与推广服务</v>
          </cell>
          <cell r="B799">
            <v>59</v>
          </cell>
          <cell r="C799">
            <v>200</v>
          </cell>
        </row>
        <row r="800">
          <cell r="A800" t="str">
            <v>        病虫害控制</v>
          </cell>
          <cell r="B800">
            <v>95</v>
          </cell>
          <cell r="C800">
            <v>77</v>
          </cell>
        </row>
        <row r="801">
          <cell r="A801" t="str">
            <v>        农产品质量安全</v>
          </cell>
          <cell r="B801">
            <v>72</v>
          </cell>
          <cell r="C801">
            <v>86</v>
          </cell>
        </row>
        <row r="802">
          <cell r="A802" t="str">
            <v>        执法监管</v>
          </cell>
        </row>
        <row r="802">
          <cell r="C802">
            <v>0</v>
          </cell>
        </row>
        <row r="803">
          <cell r="A803" t="str">
            <v>        统计监测与信息服务</v>
          </cell>
          <cell r="B803">
            <v>2</v>
          </cell>
          <cell r="C803">
            <v>0</v>
          </cell>
        </row>
        <row r="804">
          <cell r="A804" t="str">
            <v>        行业业务管理</v>
          </cell>
        </row>
        <row r="804">
          <cell r="C804">
            <v>0</v>
          </cell>
        </row>
        <row r="805">
          <cell r="A805" t="str">
            <v>        对外交流与合作</v>
          </cell>
        </row>
        <row r="805">
          <cell r="C805">
            <v>0</v>
          </cell>
        </row>
        <row r="806">
          <cell r="A806" t="str">
            <v>        防灾救灾</v>
          </cell>
          <cell r="B806">
            <v>242</v>
          </cell>
          <cell r="C806">
            <v>70</v>
          </cell>
        </row>
        <row r="807">
          <cell r="A807" t="str">
            <v>        稳定农民收入补贴</v>
          </cell>
        </row>
        <row r="807">
          <cell r="C807">
            <v>0</v>
          </cell>
        </row>
        <row r="808">
          <cell r="A808" t="str">
            <v>        农业结构调整补贴</v>
          </cell>
          <cell r="B808">
            <v>150</v>
          </cell>
          <cell r="C808">
            <v>100</v>
          </cell>
        </row>
        <row r="809">
          <cell r="A809" t="str">
            <v>        农业生产发展</v>
          </cell>
          <cell r="B809">
            <v>98</v>
          </cell>
          <cell r="C809">
            <v>809</v>
          </cell>
        </row>
        <row r="810">
          <cell r="A810" t="str">
            <v>        农村合作经济</v>
          </cell>
          <cell r="B810">
            <v>63</v>
          </cell>
          <cell r="C810">
            <v>74</v>
          </cell>
        </row>
        <row r="811">
          <cell r="A811" t="str">
            <v>        农产品加工与促销</v>
          </cell>
          <cell r="B811">
            <v>22</v>
          </cell>
          <cell r="C811">
            <v>100</v>
          </cell>
        </row>
        <row r="812">
          <cell r="A812" t="str">
            <v>        农村社会事业</v>
          </cell>
          <cell r="B812">
            <v>515</v>
          </cell>
          <cell r="C812">
            <v>220</v>
          </cell>
        </row>
        <row r="813">
          <cell r="A813" t="str">
            <v>        农业资源保护修复与利用</v>
          </cell>
          <cell r="B813">
            <v>2064</v>
          </cell>
          <cell r="C813">
            <v>2066</v>
          </cell>
        </row>
        <row r="814">
          <cell r="A814" t="str">
            <v>        农村道路建设</v>
          </cell>
        </row>
        <row r="814">
          <cell r="C814">
            <v>0</v>
          </cell>
        </row>
        <row r="815">
          <cell r="A815" t="str">
            <v>        成品油价格改革对渔业的补贴</v>
          </cell>
          <cell r="B815">
            <v>58</v>
          </cell>
          <cell r="C815">
            <v>0</v>
          </cell>
        </row>
        <row r="816">
          <cell r="A816" t="str">
            <v>        对高校毕业生到基层任职补助</v>
          </cell>
          <cell r="B816">
            <v>2</v>
          </cell>
          <cell r="C816">
            <v>0</v>
          </cell>
        </row>
        <row r="817">
          <cell r="A817" t="str">
            <v>        农田建设</v>
          </cell>
          <cell r="B817">
            <v>999</v>
          </cell>
          <cell r="C817">
            <v>1000</v>
          </cell>
        </row>
        <row r="818">
          <cell r="A818" t="str">
            <v>        其他农业农村支出</v>
          </cell>
          <cell r="B818">
            <v>1540</v>
          </cell>
          <cell r="C818">
            <v>1000</v>
          </cell>
        </row>
        <row r="819">
          <cell r="A819" t="str">
            <v>    林业和草原</v>
          </cell>
          <cell r="B819">
            <v>2593</v>
          </cell>
          <cell r="C819">
            <v>2140</v>
          </cell>
        </row>
        <row r="820">
          <cell r="A820" t="str">
            <v>        行政运行</v>
          </cell>
          <cell r="B820">
            <v>6</v>
          </cell>
          <cell r="C820">
            <v>0</v>
          </cell>
        </row>
        <row r="821">
          <cell r="A821" t="str">
            <v>        一般行政管理事务</v>
          </cell>
        </row>
        <row r="821">
          <cell r="C821">
            <v>0</v>
          </cell>
        </row>
        <row r="822">
          <cell r="A822" t="str">
            <v>        机关服务</v>
          </cell>
        </row>
        <row r="822">
          <cell r="C822">
            <v>0</v>
          </cell>
        </row>
        <row r="823">
          <cell r="A823" t="str">
            <v>        事业机构</v>
          </cell>
        </row>
        <row r="823">
          <cell r="C823">
            <v>0</v>
          </cell>
        </row>
        <row r="824">
          <cell r="A824" t="str">
            <v>        森林资源培育</v>
          </cell>
          <cell r="B824">
            <v>138</v>
          </cell>
          <cell r="C824">
            <v>0</v>
          </cell>
        </row>
        <row r="825">
          <cell r="A825" t="str">
            <v>        技术推广与转化</v>
          </cell>
          <cell r="B825">
            <v>130</v>
          </cell>
          <cell r="C825">
            <v>0</v>
          </cell>
        </row>
        <row r="826">
          <cell r="A826" t="str">
            <v>        森林资源管理</v>
          </cell>
          <cell r="B826">
            <v>604</v>
          </cell>
          <cell r="C826">
            <v>500</v>
          </cell>
        </row>
        <row r="827">
          <cell r="A827" t="str">
            <v>        森林生态效益补偿</v>
          </cell>
          <cell r="B827">
            <v>62</v>
          </cell>
          <cell r="C827">
            <v>0</v>
          </cell>
        </row>
        <row r="828">
          <cell r="A828" t="str">
            <v>        自然保护区等管理</v>
          </cell>
        </row>
        <row r="828">
          <cell r="C828">
            <v>0</v>
          </cell>
        </row>
        <row r="829">
          <cell r="A829" t="str">
            <v>        动植物保护</v>
          </cell>
        </row>
        <row r="829">
          <cell r="C829">
            <v>0</v>
          </cell>
        </row>
        <row r="830">
          <cell r="A830" t="str">
            <v>        湿地保护</v>
          </cell>
          <cell r="B830">
            <v>1452</v>
          </cell>
          <cell r="C830">
            <v>1200</v>
          </cell>
        </row>
        <row r="831">
          <cell r="A831" t="str">
            <v>        执法与监督</v>
          </cell>
          <cell r="B831">
            <v>2</v>
          </cell>
          <cell r="C831">
            <v>0</v>
          </cell>
        </row>
        <row r="832">
          <cell r="A832" t="str">
            <v>        防沙治沙</v>
          </cell>
        </row>
        <row r="832">
          <cell r="C832">
            <v>0</v>
          </cell>
        </row>
        <row r="833">
          <cell r="A833" t="str">
            <v>        对外合作与交流</v>
          </cell>
        </row>
        <row r="833">
          <cell r="C833">
            <v>0</v>
          </cell>
        </row>
        <row r="834">
          <cell r="A834" t="str">
            <v>        产业化管理</v>
          </cell>
        </row>
        <row r="834">
          <cell r="C834">
            <v>0</v>
          </cell>
        </row>
        <row r="835">
          <cell r="A835" t="str">
            <v>        信息管理</v>
          </cell>
        </row>
        <row r="835">
          <cell r="C835">
            <v>0</v>
          </cell>
        </row>
        <row r="836">
          <cell r="A836" t="str">
            <v>        林区公共支出</v>
          </cell>
        </row>
        <row r="836">
          <cell r="C836">
            <v>0</v>
          </cell>
        </row>
        <row r="837">
          <cell r="A837" t="str">
            <v>        贷款贴息</v>
          </cell>
        </row>
        <row r="837">
          <cell r="C837">
            <v>0</v>
          </cell>
        </row>
        <row r="838">
          <cell r="A838" t="str">
            <v>        成品油价格改革对林业的补贴</v>
          </cell>
        </row>
        <row r="838">
          <cell r="C838">
            <v>0</v>
          </cell>
        </row>
        <row r="839">
          <cell r="A839" t="str">
            <v>        林业草原防灾减灾</v>
          </cell>
          <cell r="B839">
            <v>185</v>
          </cell>
          <cell r="C839">
            <v>440</v>
          </cell>
        </row>
        <row r="840">
          <cell r="A840" t="str">
            <v>        国家公园</v>
          </cell>
        </row>
        <row r="840">
          <cell r="C840">
            <v>0</v>
          </cell>
        </row>
        <row r="841">
          <cell r="A841" t="str">
            <v>        草原管理</v>
          </cell>
        </row>
        <row r="841">
          <cell r="C841">
            <v>0</v>
          </cell>
        </row>
        <row r="842">
          <cell r="A842" t="str">
            <v>        行业业务管理</v>
          </cell>
        </row>
        <row r="842">
          <cell r="C842">
            <v>0</v>
          </cell>
        </row>
        <row r="843">
          <cell r="A843" t="str">
            <v>        其他林业和草原支出</v>
          </cell>
          <cell r="B843">
            <v>14</v>
          </cell>
          <cell r="C843">
            <v>0</v>
          </cell>
        </row>
        <row r="844">
          <cell r="A844" t="str">
            <v>    水利</v>
          </cell>
          <cell r="B844">
            <v>7178</v>
          </cell>
          <cell r="C844">
            <v>5969</v>
          </cell>
        </row>
        <row r="845">
          <cell r="A845" t="str">
            <v>        行政运行</v>
          </cell>
        </row>
        <row r="845">
          <cell r="C845">
            <v>0</v>
          </cell>
        </row>
        <row r="846">
          <cell r="A846" t="str">
            <v>        一般行政管理事务</v>
          </cell>
          <cell r="B846">
            <v>177</v>
          </cell>
          <cell r="C846">
            <v>100</v>
          </cell>
        </row>
        <row r="847">
          <cell r="A847" t="str">
            <v>        机关服务</v>
          </cell>
        </row>
        <row r="847">
          <cell r="C847">
            <v>0</v>
          </cell>
        </row>
        <row r="848">
          <cell r="A848" t="str">
            <v>        水利行业业务管理</v>
          </cell>
          <cell r="B848">
            <v>147</v>
          </cell>
          <cell r="C848">
            <v>192</v>
          </cell>
        </row>
        <row r="849">
          <cell r="A849" t="str">
            <v>        水利工程建设</v>
          </cell>
          <cell r="B849">
            <v>4040</v>
          </cell>
          <cell r="C849">
            <v>3500</v>
          </cell>
        </row>
        <row r="850">
          <cell r="A850" t="str">
            <v>        水利工程运行与维护</v>
          </cell>
          <cell r="B850">
            <v>41</v>
          </cell>
          <cell r="C850">
            <v>0</v>
          </cell>
        </row>
        <row r="851">
          <cell r="A851" t="str">
            <v>        长江黄河等流域管理</v>
          </cell>
        </row>
        <row r="851">
          <cell r="C851">
            <v>0</v>
          </cell>
        </row>
        <row r="852">
          <cell r="A852" t="str">
            <v>        水利前期工作</v>
          </cell>
        </row>
        <row r="852">
          <cell r="C852">
            <v>500</v>
          </cell>
        </row>
        <row r="853">
          <cell r="A853" t="str">
            <v>        水利执法监督</v>
          </cell>
        </row>
        <row r="853">
          <cell r="C853">
            <v>0</v>
          </cell>
        </row>
        <row r="854">
          <cell r="A854" t="str">
            <v>        水土保持</v>
          </cell>
          <cell r="B854">
            <v>38</v>
          </cell>
          <cell r="C854">
            <v>232</v>
          </cell>
        </row>
        <row r="855">
          <cell r="A855" t="str">
            <v>        水资源节约管理与保护</v>
          </cell>
          <cell r="B855">
            <v>1065</v>
          </cell>
          <cell r="C855">
            <v>1000</v>
          </cell>
        </row>
        <row r="856">
          <cell r="A856" t="str">
            <v>        水质监测</v>
          </cell>
          <cell r="B856">
            <v>5</v>
          </cell>
          <cell r="C856">
            <v>0</v>
          </cell>
        </row>
        <row r="857">
          <cell r="A857" t="str">
            <v>        水文测报</v>
          </cell>
          <cell r="B857">
            <v>25</v>
          </cell>
          <cell r="C857">
            <v>0</v>
          </cell>
        </row>
        <row r="858">
          <cell r="A858" t="str">
            <v>        防汛</v>
          </cell>
          <cell r="B858">
            <v>1083</v>
          </cell>
          <cell r="C858">
            <v>50</v>
          </cell>
        </row>
        <row r="859">
          <cell r="A859" t="str">
            <v>        抗旱</v>
          </cell>
          <cell r="B859">
            <v>17</v>
          </cell>
          <cell r="C859">
            <v>24</v>
          </cell>
        </row>
        <row r="860">
          <cell r="A860" t="str">
            <v>        农村水利</v>
          </cell>
          <cell r="B860">
            <v>163</v>
          </cell>
          <cell r="C860">
            <v>31</v>
          </cell>
        </row>
        <row r="861">
          <cell r="A861" t="str">
            <v>        水利技术推广</v>
          </cell>
        </row>
        <row r="861">
          <cell r="C861">
            <v>0</v>
          </cell>
        </row>
        <row r="862">
          <cell r="A862" t="str">
            <v>        国际河流治理与管理</v>
          </cell>
        </row>
        <row r="862">
          <cell r="C862">
            <v>0</v>
          </cell>
        </row>
        <row r="863">
          <cell r="A863" t="str">
            <v>        江河湖库水系综合整治</v>
          </cell>
          <cell r="B863">
            <v>79</v>
          </cell>
          <cell r="C863">
            <v>145</v>
          </cell>
        </row>
        <row r="864">
          <cell r="A864" t="str">
            <v>        大中型水库移民后期扶持专项支出</v>
          </cell>
          <cell r="B864">
            <v>178</v>
          </cell>
          <cell r="C864">
            <v>135</v>
          </cell>
        </row>
        <row r="865">
          <cell r="A865" t="str">
            <v>        水利安全监督</v>
          </cell>
        </row>
        <row r="865">
          <cell r="C865">
            <v>0</v>
          </cell>
        </row>
        <row r="866">
          <cell r="A866" t="str">
            <v>        信息管理</v>
          </cell>
        </row>
        <row r="866">
          <cell r="C866">
            <v>0</v>
          </cell>
        </row>
        <row r="867">
          <cell r="A867" t="str">
            <v>        水利建设移民支出</v>
          </cell>
        </row>
        <row r="867">
          <cell r="C867">
            <v>0</v>
          </cell>
        </row>
        <row r="868">
          <cell r="A868" t="str">
            <v>        农村人畜饮水</v>
          </cell>
          <cell r="B868">
            <v>70</v>
          </cell>
          <cell r="C868">
            <v>60</v>
          </cell>
        </row>
        <row r="869">
          <cell r="A869" t="str">
            <v>        南水北调工程建设</v>
          </cell>
        </row>
        <row r="869">
          <cell r="C869">
            <v>0</v>
          </cell>
        </row>
        <row r="870">
          <cell r="A870" t="str">
            <v>        南水北调工程管理</v>
          </cell>
        </row>
        <row r="870">
          <cell r="C870">
            <v>0</v>
          </cell>
        </row>
        <row r="871">
          <cell r="A871" t="str">
            <v>        其他水利支出</v>
          </cell>
          <cell r="B871">
            <v>50</v>
          </cell>
          <cell r="C871">
            <v>0</v>
          </cell>
        </row>
        <row r="872">
          <cell r="A872" t="str">
            <v>    扶贫</v>
          </cell>
          <cell r="B872">
            <v>2118</v>
          </cell>
          <cell r="C872">
            <v>4282</v>
          </cell>
        </row>
        <row r="873">
          <cell r="A873" t="str">
            <v>        行政运行</v>
          </cell>
          <cell r="B873">
            <v>182</v>
          </cell>
          <cell r="C873">
            <v>152</v>
          </cell>
        </row>
        <row r="874">
          <cell r="A874" t="str">
            <v>        一般行政管理事务</v>
          </cell>
          <cell r="B874">
            <v>115</v>
          </cell>
          <cell r="C874">
            <v>300</v>
          </cell>
        </row>
        <row r="875">
          <cell r="A875" t="str">
            <v>        机关服务</v>
          </cell>
        </row>
        <row r="875">
          <cell r="C875">
            <v>0</v>
          </cell>
        </row>
        <row r="876">
          <cell r="A876" t="str">
            <v>        农村基础设施建设</v>
          </cell>
          <cell r="B876">
            <v>1097</v>
          </cell>
          <cell r="C876">
            <v>3800</v>
          </cell>
        </row>
        <row r="877">
          <cell r="A877" t="str">
            <v>        生产发展</v>
          </cell>
          <cell r="B877">
            <v>412</v>
          </cell>
          <cell r="C877">
            <v>0</v>
          </cell>
        </row>
        <row r="878">
          <cell r="A878" t="str">
            <v>        社会发展</v>
          </cell>
        </row>
        <row r="878">
          <cell r="C878">
            <v>0</v>
          </cell>
        </row>
        <row r="879">
          <cell r="A879" t="str">
            <v>        扶贫贷款奖补和贴息</v>
          </cell>
        </row>
        <row r="879">
          <cell r="C879">
            <v>30</v>
          </cell>
        </row>
        <row r="880">
          <cell r="A880" t="str">
            <v>       “三西”农业建设专项补助</v>
          </cell>
        </row>
        <row r="880">
          <cell r="C880">
            <v>0</v>
          </cell>
        </row>
        <row r="881">
          <cell r="A881" t="str">
            <v>        扶贫事业机构</v>
          </cell>
        </row>
        <row r="881">
          <cell r="C881">
            <v>0</v>
          </cell>
        </row>
        <row r="882">
          <cell r="A882" t="str">
            <v>        其他扶贫支出</v>
          </cell>
          <cell r="B882">
            <v>312</v>
          </cell>
          <cell r="C882">
            <v>0</v>
          </cell>
        </row>
        <row r="883">
          <cell r="A883" t="str">
            <v>    农村综合改革</v>
          </cell>
          <cell r="B883">
            <v>2623</v>
          </cell>
          <cell r="C883">
            <v>2972</v>
          </cell>
        </row>
        <row r="884">
          <cell r="A884" t="str">
            <v>        对村级公益事业建设的补助</v>
          </cell>
          <cell r="B884">
            <v>850</v>
          </cell>
          <cell r="C884">
            <v>40</v>
          </cell>
        </row>
        <row r="885">
          <cell r="A885" t="str">
            <v>        国有农场办社会职能改革补助</v>
          </cell>
          <cell r="B885">
            <v>258</v>
          </cell>
          <cell r="C885">
            <v>0</v>
          </cell>
        </row>
        <row r="886">
          <cell r="A886" t="str">
            <v>        对村民委员会和村党支部的补助</v>
          </cell>
          <cell r="B886">
            <v>1340</v>
          </cell>
          <cell r="C886">
            <v>2292</v>
          </cell>
        </row>
        <row r="887">
          <cell r="A887" t="str">
            <v>        对村集体经济组织的补助</v>
          </cell>
          <cell r="B887">
            <v>35</v>
          </cell>
          <cell r="C887">
            <v>440</v>
          </cell>
        </row>
        <row r="888">
          <cell r="A888" t="str">
            <v>        农村综合改革示范试点补助</v>
          </cell>
          <cell r="B888">
            <v>40</v>
          </cell>
          <cell r="C888">
            <v>0</v>
          </cell>
        </row>
        <row r="889">
          <cell r="A889" t="str">
            <v>        其他农村综合改革支出</v>
          </cell>
          <cell r="B889">
            <v>100</v>
          </cell>
          <cell r="C889">
            <v>200</v>
          </cell>
        </row>
        <row r="890">
          <cell r="A890" t="str">
            <v>    普惠金融发展支出</v>
          </cell>
          <cell r="B890">
            <v>805</v>
          </cell>
          <cell r="C890">
            <v>650</v>
          </cell>
        </row>
        <row r="891">
          <cell r="A891" t="str">
            <v>        支持农村金融机构</v>
          </cell>
        </row>
        <row r="891">
          <cell r="C891">
            <v>0</v>
          </cell>
        </row>
        <row r="892">
          <cell r="A892" t="str">
            <v>        涉农贷款增量奖励</v>
          </cell>
        </row>
        <row r="892">
          <cell r="C892">
            <v>0</v>
          </cell>
        </row>
        <row r="893">
          <cell r="A893" t="str">
            <v>        农业保险保费补贴</v>
          </cell>
          <cell r="B893">
            <v>153</v>
          </cell>
          <cell r="C893">
            <v>150</v>
          </cell>
        </row>
        <row r="894">
          <cell r="A894" t="str">
            <v>        创业担保贷款贴息</v>
          </cell>
          <cell r="B894">
            <v>652</v>
          </cell>
          <cell r="C894">
            <v>500</v>
          </cell>
        </row>
        <row r="895">
          <cell r="A895" t="str">
            <v>        补充创业担保贷款基金</v>
          </cell>
        </row>
        <row r="895">
          <cell r="C895">
            <v>0</v>
          </cell>
        </row>
        <row r="896">
          <cell r="A896" t="str">
            <v>        其他普惠金融发展支出</v>
          </cell>
        </row>
        <row r="896">
          <cell r="C896">
            <v>0</v>
          </cell>
        </row>
        <row r="897">
          <cell r="A897" t="str">
            <v>    目标价格补贴</v>
          </cell>
          <cell r="B897">
            <v>0</v>
          </cell>
          <cell r="C897">
            <v>0</v>
          </cell>
        </row>
        <row r="898">
          <cell r="A898" t="str">
            <v>        棉花目标价格补贴</v>
          </cell>
        </row>
        <row r="898">
          <cell r="C898">
            <v>0</v>
          </cell>
        </row>
        <row r="899">
          <cell r="A899" t="str">
            <v>        其他目标价格补贴</v>
          </cell>
        </row>
        <row r="899">
          <cell r="C899">
            <v>0</v>
          </cell>
        </row>
        <row r="900">
          <cell r="A900" t="str">
            <v>    其他农林水支出</v>
          </cell>
          <cell r="B900">
            <v>60</v>
          </cell>
          <cell r="C900">
            <v>0</v>
          </cell>
        </row>
        <row r="901">
          <cell r="A901" t="str">
            <v>        化解其他公益性乡村债务支出</v>
          </cell>
        </row>
        <row r="901">
          <cell r="C901">
            <v>0</v>
          </cell>
        </row>
        <row r="902">
          <cell r="A902" t="str">
            <v>        其他农林水支出</v>
          </cell>
          <cell r="B902">
            <v>60</v>
          </cell>
          <cell r="C902">
            <v>0</v>
          </cell>
        </row>
        <row r="903">
          <cell r="A903" t="str">
            <v>十三、交通运输支出</v>
          </cell>
          <cell r="B903">
            <v>1144</v>
          </cell>
          <cell r="C903">
            <v>1243</v>
          </cell>
        </row>
        <row r="904">
          <cell r="A904" t="str">
            <v>    公路水路运输</v>
          </cell>
          <cell r="B904">
            <v>699</v>
          </cell>
          <cell r="C904">
            <v>943</v>
          </cell>
        </row>
        <row r="905">
          <cell r="A905" t="str">
            <v>        行政运行</v>
          </cell>
          <cell r="B905">
            <v>531</v>
          </cell>
          <cell r="C905">
            <v>534</v>
          </cell>
        </row>
        <row r="906">
          <cell r="A906" t="str">
            <v>        一般行政管理事务</v>
          </cell>
          <cell r="B906">
            <v>76</v>
          </cell>
          <cell r="C906">
            <v>103</v>
          </cell>
        </row>
        <row r="907">
          <cell r="A907" t="str">
            <v>        机关服务</v>
          </cell>
        </row>
        <row r="907">
          <cell r="C907">
            <v>0</v>
          </cell>
        </row>
        <row r="908">
          <cell r="A908" t="str">
            <v>        公路建设</v>
          </cell>
        </row>
        <row r="908">
          <cell r="C908">
            <v>200</v>
          </cell>
        </row>
        <row r="909">
          <cell r="A909" t="str">
            <v>        公路养护</v>
          </cell>
          <cell r="B909">
            <v>69</v>
          </cell>
          <cell r="C909">
            <v>81</v>
          </cell>
        </row>
        <row r="910">
          <cell r="A910" t="str">
            <v>        交通运输信息化建设</v>
          </cell>
        </row>
        <row r="910">
          <cell r="C910">
            <v>0</v>
          </cell>
        </row>
        <row r="911">
          <cell r="A911" t="str">
            <v>        公路和运输安全</v>
          </cell>
          <cell r="B911">
            <v>19</v>
          </cell>
          <cell r="C911">
            <v>20</v>
          </cell>
        </row>
        <row r="912">
          <cell r="A912" t="str">
            <v>        公路还贷专项</v>
          </cell>
        </row>
        <row r="912">
          <cell r="C912">
            <v>0</v>
          </cell>
        </row>
        <row r="913">
          <cell r="A913" t="str">
            <v>        公路运输管理</v>
          </cell>
        </row>
        <row r="913">
          <cell r="C913">
            <v>0</v>
          </cell>
        </row>
        <row r="914">
          <cell r="A914" t="str">
            <v>        公路和运输技术标准化建设</v>
          </cell>
        </row>
        <row r="914">
          <cell r="C914">
            <v>0</v>
          </cell>
        </row>
        <row r="915">
          <cell r="A915" t="str">
            <v>        港口设施</v>
          </cell>
        </row>
        <row r="915">
          <cell r="C915">
            <v>0</v>
          </cell>
        </row>
        <row r="916">
          <cell r="A916" t="str">
            <v>        航道维护</v>
          </cell>
        </row>
        <row r="916">
          <cell r="C916">
            <v>0</v>
          </cell>
        </row>
        <row r="917">
          <cell r="A917" t="str">
            <v>        船舶检验</v>
          </cell>
        </row>
        <row r="917">
          <cell r="C917">
            <v>0</v>
          </cell>
        </row>
        <row r="918">
          <cell r="A918" t="str">
            <v>        救助打捞</v>
          </cell>
        </row>
        <row r="918">
          <cell r="C918">
            <v>0</v>
          </cell>
        </row>
        <row r="919">
          <cell r="A919" t="str">
            <v>        内河运输</v>
          </cell>
        </row>
        <row r="919">
          <cell r="C919">
            <v>0</v>
          </cell>
        </row>
        <row r="920">
          <cell r="A920" t="str">
            <v>        远洋运输</v>
          </cell>
        </row>
        <row r="920">
          <cell r="C920">
            <v>0</v>
          </cell>
        </row>
        <row r="921">
          <cell r="A921" t="str">
            <v>        海事管理</v>
          </cell>
        </row>
        <row r="921">
          <cell r="C921">
            <v>0</v>
          </cell>
        </row>
        <row r="922">
          <cell r="A922" t="str">
            <v>        航标事业发展支出</v>
          </cell>
        </row>
        <row r="922">
          <cell r="C922">
            <v>0</v>
          </cell>
        </row>
        <row r="923">
          <cell r="A923" t="str">
            <v>        水路运输管理支出</v>
          </cell>
        </row>
        <row r="923">
          <cell r="C923">
            <v>0</v>
          </cell>
        </row>
        <row r="924">
          <cell r="A924" t="str">
            <v>        口岸建设</v>
          </cell>
        </row>
        <row r="924">
          <cell r="C924">
            <v>0</v>
          </cell>
        </row>
        <row r="925">
          <cell r="A925" t="str">
            <v>        取消政府还贷二级公路收费专项支出</v>
          </cell>
        </row>
        <row r="925">
          <cell r="C925">
            <v>0</v>
          </cell>
        </row>
        <row r="926">
          <cell r="A926" t="str">
            <v>        其他公路水路运输支出</v>
          </cell>
          <cell r="B926">
            <v>4</v>
          </cell>
          <cell r="C926">
            <v>5</v>
          </cell>
        </row>
        <row r="927">
          <cell r="A927" t="str">
            <v>    铁路运输</v>
          </cell>
          <cell r="B927">
            <v>0</v>
          </cell>
          <cell r="C927">
            <v>0</v>
          </cell>
        </row>
        <row r="928">
          <cell r="A928" t="str">
            <v>        行政运行</v>
          </cell>
        </row>
        <row r="928">
          <cell r="C928">
            <v>0</v>
          </cell>
        </row>
        <row r="929">
          <cell r="A929" t="str">
            <v>        一般行政管理事务</v>
          </cell>
        </row>
        <row r="929">
          <cell r="C929">
            <v>0</v>
          </cell>
        </row>
        <row r="930">
          <cell r="A930" t="str">
            <v>        机关服务</v>
          </cell>
        </row>
        <row r="930">
          <cell r="C930">
            <v>0</v>
          </cell>
        </row>
        <row r="931">
          <cell r="A931" t="str">
            <v>        铁路路网建设</v>
          </cell>
        </row>
        <row r="931">
          <cell r="C931">
            <v>0</v>
          </cell>
        </row>
        <row r="932">
          <cell r="A932" t="str">
            <v>        铁路还贷专项</v>
          </cell>
        </row>
        <row r="932">
          <cell r="C932">
            <v>0</v>
          </cell>
        </row>
        <row r="933">
          <cell r="A933" t="str">
            <v>        铁路安全</v>
          </cell>
        </row>
        <row r="933">
          <cell r="C933">
            <v>0</v>
          </cell>
        </row>
        <row r="934">
          <cell r="A934" t="str">
            <v>        铁路专项运输</v>
          </cell>
        </row>
        <row r="934">
          <cell r="C934">
            <v>0</v>
          </cell>
        </row>
        <row r="935">
          <cell r="A935" t="str">
            <v>        行业监管</v>
          </cell>
        </row>
        <row r="935">
          <cell r="C935">
            <v>0</v>
          </cell>
        </row>
        <row r="936">
          <cell r="A936" t="str">
            <v>        其他铁路运输支出</v>
          </cell>
        </row>
        <row r="936">
          <cell r="C936">
            <v>0</v>
          </cell>
        </row>
        <row r="937">
          <cell r="A937" t="str">
            <v>    民用航空运输</v>
          </cell>
          <cell r="B937">
            <v>0</v>
          </cell>
          <cell r="C937">
            <v>0</v>
          </cell>
        </row>
        <row r="938">
          <cell r="A938" t="str">
            <v>        行政运行</v>
          </cell>
        </row>
        <row r="938">
          <cell r="C938">
            <v>0</v>
          </cell>
        </row>
        <row r="939">
          <cell r="A939" t="str">
            <v>        一般行政管理事务</v>
          </cell>
        </row>
        <row r="939">
          <cell r="C939">
            <v>0</v>
          </cell>
        </row>
        <row r="940">
          <cell r="A940" t="str">
            <v>        机关服务</v>
          </cell>
        </row>
        <row r="940">
          <cell r="C940">
            <v>0</v>
          </cell>
        </row>
        <row r="941">
          <cell r="A941" t="str">
            <v>        机场建设</v>
          </cell>
        </row>
        <row r="941">
          <cell r="C941">
            <v>0</v>
          </cell>
        </row>
        <row r="942">
          <cell r="A942" t="str">
            <v>        空管系统建设</v>
          </cell>
        </row>
        <row r="942">
          <cell r="C942">
            <v>0</v>
          </cell>
        </row>
        <row r="943">
          <cell r="A943" t="str">
            <v>        民航还贷专项支出</v>
          </cell>
        </row>
        <row r="943">
          <cell r="C943">
            <v>0</v>
          </cell>
        </row>
        <row r="944">
          <cell r="A944" t="str">
            <v>        民用航空安全</v>
          </cell>
        </row>
        <row r="944">
          <cell r="C944">
            <v>0</v>
          </cell>
        </row>
        <row r="945">
          <cell r="A945" t="str">
            <v>        民航专项运输</v>
          </cell>
        </row>
        <row r="945">
          <cell r="C945">
            <v>0</v>
          </cell>
        </row>
        <row r="946">
          <cell r="A946" t="str">
            <v>        其他民用航空运输支出</v>
          </cell>
        </row>
        <row r="946">
          <cell r="C946">
            <v>0</v>
          </cell>
        </row>
        <row r="947">
          <cell r="A947" t="str">
            <v>    成品油价格改革对交通运输的补贴</v>
          </cell>
          <cell r="B947">
            <v>81</v>
          </cell>
          <cell r="C947">
            <v>0</v>
          </cell>
        </row>
        <row r="948">
          <cell r="A948" t="str">
            <v>        对城市公交的补贴</v>
          </cell>
        </row>
        <row r="948">
          <cell r="C948">
            <v>0</v>
          </cell>
        </row>
        <row r="949">
          <cell r="A949" t="str">
            <v>        对农村道路客运的补贴</v>
          </cell>
          <cell r="B949">
            <v>12</v>
          </cell>
          <cell r="C949">
            <v>0</v>
          </cell>
        </row>
        <row r="950">
          <cell r="A950" t="str">
            <v>        对出租车的补贴</v>
          </cell>
          <cell r="B950">
            <v>69</v>
          </cell>
          <cell r="C950">
            <v>0</v>
          </cell>
        </row>
        <row r="951">
          <cell r="A951" t="str">
            <v>        成品油价格改革补贴其他支出</v>
          </cell>
        </row>
        <row r="951">
          <cell r="C951">
            <v>0</v>
          </cell>
        </row>
        <row r="952">
          <cell r="A952" t="str">
            <v>    邮政业支出</v>
          </cell>
          <cell r="B952">
            <v>0</v>
          </cell>
          <cell r="C952">
            <v>0</v>
          </cell>
        </row>
        <row r="953">
          <cell r="A953" t="str">
            <v>        行政运行</v>
          </cell>
        </row>
        <row r="953">
          <cell r="C953">
            <v>0</v>
          </cell>
        </row>
        <row r="954">
          <cell r="A954" t="str">
            <v>        一般行政管理事务</v>
          </cell>
        </row>
        <row r="954">
          <cell r="C954">
            <v>0</v>
          </cell>
        </row>
        <row r="955">
          <cell r="A955" t="str">
            <v>        机关服务</v>
          </cell>
        </row>
        <row r="955">
          <cell r="C955">
            <v>0</v>
          </cell>
        </row>
        <row r="956">
          <cell r="A956" t="str">
            <v>        行业监管</v>
          </cell>
        </row>
        <row r="956">
          <cell r="C956">
            <v>0</v>
          </cell>
        </row>
        <row r="957">
          <cell r="A957" t="str">
            <v>        邮政普遍服务与特殊服务</v>
          </cell>
        </row>
        <row r="957">
          <cell r="C957">
            <v>0</v>
          </cell>
        </row>
        <row r="958">
          <cell r="A958" t="str">
            <v>        其他邮政业支出</v>
          </cell>
        </row>
        <row r="958">
          <cell r="C958">
            <v>0</v>
          </cell>
        </row>
        <row r="959">
          <cell r="A959" t="str">
            <v>    车辆购置税支出</v>
          </cell>
          <cell r="B959">
            <v>228</v>
          </cell>
          <cell r="C959">
            <v>0</v>
          </cell>
        </row>
        <row r="960">
          <cell r="A960" t="str">
            <v>        车辆购置税用于公路等基础设施建设支出</v>
          </cell>
        </row>
        <row r="960">
          <cell r="C960">
            <v>0</v>
          </cell>
        </row>
        <row r="961">
          <cell r="A961" t="str">
            <v>        车辆购置税用于农村公路建设支出</v>
          </cell>
          <cell r="B961">
            <v>228</v>
          </cell>
          <cell r="C961">
            <v>0</v>
          </cell>
        </row>
        <row r="962">
          <cell r="A962" t="str">
            <v>        车辆购置税用于老旧汽车报废更新补贴</v>
          </cell>
        </row>
        <row r="962">
          <cell r="C962">
            <v>0</v>
          </cell>
        </row>
        <row r="963">
          <cell r="A963" t="str">
            <v>        车辆购置税其他支出</v>
          </cell>
        </row>
        <row r="963">
          <cell r="C963">
            <v>0</v>
          </cell>
        </row>
        <row r="964">
          <cell r="A964" t="str">
            <v>    其他交通运输支出</v>
          </cell>
          <cell r="B964">
            <v>136</v>
          </cell>
          <cell r="C964">
            <v>300</v>
          </cell>
        </row>
        <row r="965">
          <cell r="A965" t="str">
            <v>        公共交通运营补助</v>
          </cell>
          <cell r="B965">
            <v>136</v>
          </cell>
          <cell r="C965">
            <v>300</v>
          </cell>
        </row>
        <row r="966">
          <cell r="A966" t="str">
            <v>        其他交通运输支出</v>
          </cell>
        </row>
        <row r="966">
          <cell r="C966">
            <v>0</v>
          </cell>
        </row>
        <row r="967">
          <cell r="A967" t="str">
            <v>十四、资源勘探工业信息等支出</v>
          </cell>
          <cell r="B967">
            <v>4973</v>
          </cell>
          <cell r="C967">
            <v>5255</v>
          </cell>
        </row>
        <row r="968">
          <cell r="A968" t="str">
            <v>    资源勘探开发</v>
          </cell>
          <cell r="B968">
            <v>0</v>
          </cell>
          <cell r="C968">
            <v>0</v>
          </cell>
        </row>
        <row r="969">
          <cell r="A969" t="str">
            <v>        行政运行</v>
          </cell>
        </row>
        <row r="969">
          <cell r="C969">
            <v>0</v>
          </cell>
        </row>
        <row r="970">
          <cell r="A970" t="str">
            <v>        一般行政管理事务</v>
          </cell>
        </row>
        <row r="970">
          <cell r="C970">
            <v>0</v>
          </cell>
        </row>
        <row r="971">
          <cell r="A971" t="str">
            <v>        机关服务</v>
          </cell>
        </row>
        <row r="971">
          <cell r="C971">
            <v>0</v>
          </cell>
        </row>
        <row r="972">
          <cell r="A972" t="str">
            <v>        煤炭勘探开采和洗选</v>
          </cell>
        </row>
        <row r="972">
          <cell r="C972">
            <v>0</v>
          </cell>
        </row>
        <row r="973">
          <cell r="A973" t="str">
            <v>        石油和天然气勘探开采</v>
          </cell>
        </row>
        <row r="973">
          <cell r="C973">
            <v>0</v>
          </cell>
        </row>
        <row r="974">
          <cell r="A974" t="str">
            <v>        黑色金属矿勘探和采选</v>
          </cell>
        </row>
        <row r="974">
          <cell r="C974">
            <v>0</v>
          </cell>
        </row>
        <row r="975">
          <cell r="A975" t="str">
            <v>        有色金属矿勘探和采选</v>
          </cell>
        </row>
        <row r="975">
          <cell r="C975">
            <v>0</v>
          </cell>
        </row>
        <row r="976">
          <cell r="A976" t="str">
            <v>        非金属矿勘探和采选</v>
          </cell>
        </row>
        <row r="976">
          <cell r="C976">
            <v>0</v>
          </cell>
        </row>
        <row r="977">
          <cell r="A977" t="str">
            <v>        其他资源勘探业支出</v>
          </cell>
        </row>
        <row r="977">
          <cell r="C977">
            <v>0</v>
          </cell>
        </row>
        <row r="978">
          <cell r="A978" t="str">
            <v>    制造业</v>
          </cell>
          <cell r="B978">
            <v>0</v>
          </cell>
          <cell r="C978">
            <v>0</v>
          </cell>
        </row>
        <row r="979">
          <cell r="A979" t="str">
            <v>        行政运行</v>
          </cell>
        </row>
        <row r="979">
          <cell r="C979">
            <v>0</v>
          </cell>
        </row>
        <row r="980">
          <cell r="A980" t="str">
            <v>        一般行政管理事务</v>
          </cell>
        </row>
        <row r="980">
          <cell r="C980">
            <v>0</v>
          </cell>
        </row>
        <row r="981">
          <cell r="A981" t="str">
            <v>        机关服务</v>
          </cell>
        </row>
        <row r="981">
          <cell r="C981">
            <v>0</v>
          </cell>
        </row>
        <row r="982">
          <cell r="A982" t="str">
            <v>        纺织业</v>
          </cell>
        </row>
        <row r="982">
          <cell r="C982">
            <v>0</v>
          </cell>
        </row>
        <row r="983">
          <cell r="A983" t="str">
            <v>        医药制造业</v>
          </cell>
        </row>
        <row r="983">
          <cell r="C983">
            <v>0</v>
          </cell>
        </row>
        <row r="984">
          <cell r="A984" t="str">
            <v>        非金属矿物制品业</v>
          </cell>
        </row>
        <row r="984">
          <cell r="C984">
            <v>0</v>
          </cell>
        </row>
        <row r="985">
          <cell r="A985" t="str">
            <v>        通信设备、计算机及其他电子设备制造业</v>
          </cell>
        </row>
        <row r="985">
          <cell r="C985">
            <v>0</v>
          </cell>
        </row>
        <row r="986">
          <cell r="A986" t="str">
            <v>        交通运输设备制造业</v>
          </cell>
        </row>
        <row r="986">
          <cell r="C986">
            <v>0</v>
          </cell>
        </row>
        <row r="987">
          <cell r="A987" t="str">
            <v>        电气机械及器材制造业</v>
          </cell>
        </row>
        <row r="987">
          <cell r="C987">
            <v>0</v>
          </cell>
        </row>
        <row r="988">
          <cell r="A988" t="str">
            <v>        工艺品及其他制造业</v>
          </cell>
        </row>
        <row r="988">
          <cell r="C988">
            <v>0</v>
          </cell>
        </row>
        <row r="989">
          <cell r="A989" t="str">
            <v>        石油加工、炼焦及核燃料加工业</v>
          </cell>
        </row>
        <row r="989">
          <cell r="C989">
            <v>0</v>
          </cell>
        </row>
        <row r="990">
          <cell r="A990" t="str">
            <v>        化学原料及化学制品制造业</v>
          </cell>
        </row>
        <row r="990">
          <cell r="C990">
            <v>0</v>
          </cell>
        </row>
        <row r="991">
          <cell r="A991" t="str">
            <v>        黑色金属冶炼及压延加工业</v>
          </cell>
        </row>
        <row r="991">
          <cell r="C991">
            <v>0</v>
          </cell>
        </row>
        <row r="992">
          <cell r="A992" t="str">
            <v>        有色金属冶炼及压延加工业</v>
          </cell>
        </row>
        <row r="992">
          <cell r="C992">
            <v>0</v>
          </cell>
        </row>
        <row r="993">
          <cell r="A993" t="str">
            <v>        其他制造业支出</v>
          </cell>
        </row>
        <row r="993">
          <cell r="C993">
            <v>0</v>
          </cell>
        </row>
        <row r="994">
          <cell r="A994" t="str">
            <v>    建筑业</v>
          </cell>
          <cell r="B994">
            <v>0</v>
          </cell>
          <cell r="C994">
            <v>0</v>
          </cell>
        </row>
        <row r="995">
          <cell r="A995" t="str">
            <v>        行政运行</v>
          </cell>
        </row>
        <row r="995">
          <cell r="C995">
            <v>0</v>
          </cell>
        </row>
        <row r="996">
          <cell r="A996" t="str">
            <v>        一般行政管理事务</v>
          </cell>
        </row>
        <row r="996">
          <cell r="C996">
            <v>0</v>
          </cell>
        </row>
        <row r="997">
          <cell r="A997" t="str">
            <v>        机关服务</v>
          </cell>
        </row>
        <row r="997">
          <cell r="C997">
            <v>0</v>
          </cell>
        </row>
        <row r="998">
          <cell r="A998" t="str">
            <v>        其他建筑业支出</v>
          </cell>
        </row>
        <row r="998">
          <cell r="C998">
            <v>0</v>
          </cell>
        </row>
        <row r="999">
          <cell r="A999" t="str">
            <v>    工业和信息产业监管</v>
          </cell>
          <cell r="B999">
            <v>2536</v>
          </cell>
          <cell r="C999">
            <v>2855</v>
          </cell>
        </row>
        <row r="1000">
          <cell r="A1000" t="str">
            <v>        行政运行</v>
          </cell>
          <cell r="B1000">
            <v>268</v>
          </cell>
          <cell r="C1000">
            <v>475</v>
          </cell>
        </row>
        <row r="1001">
          <cell r="A1001" t="str">
            <v>        一般行政管理事务</v>
          </cell>
          <cell r="B1001">
            <v>1114</v>
          </cell>
          <cell r="C1001">
            <v>1880</v>
          </cell>
        </row>
        <row r="1002">
          <cell r="A1002" t="str">
            <v>        机关服务</v>
          </cell>
        </row>
        <row r="1002">
          <cell r="C1002">
            <v>0</v>
          </cell>
        </row>
        <row r="1003">
          <cell r="A1003" t="str">
            <v>        战备应急</v>
          </cell>
        </row>
        <row r="1003">
          <cell r="C1003">
            <v>0</v>
          </cell>
        </row>
        <row r="1004">
          <cell r="A1004" t="str">
            <v>        专用通信</v>
          </cell>
        </row>
        <row r="1004">
          <cell r="C1004">
            <v>0</v>
          </cell>
        </row>
        <row r="1005">
          <cell r="A1005" t="str">
            <v>        无线电及信息通信监管</v>
          </cell>
        </row>
        <row r="1005">
          <cell r="C1005">
            <v>0</v>
          </cell>
        </row>
        <row r="1006">
          <cell r="A1006" t="str">
            <v>        工程建设及运行维护</v>
          </cell>
          <cell r="B1006">
            <v>4</v>
          </cell>
          <cell r="C1006">
            <v>0</v>
          </cell>
        </row>
        <row r="1007">
          <cell r="A1007" t="str">
            <v>        产业发展</v>
          </cell>
        </row>
        <row r="1007">
          <cell r="C1007">
            <v>0</v>
          </cell>
        </row>
        <row r="1008">
          <cell r="A1008" t="str">
            <v>        事业运行</v>
          </cell>
        </row>
        <row r="1008">
          <cell r="C1008">
            <v>0</v>
          </cell>
        </row>
        <row r="1009">
          <cell r="A1009" t="str">
            <v>        其他工业和信息产业监管支出</v>
          </cell>
          <cell r="B1009">
            <v>1150</v>
          </cell>
          <cell r="C1009">
            <v>500</v>
          </cell>
        </row>
        <row r="1010">
          <cell r="A1010" t="str">
            <v>    国有资产监管</v>
          </cell>
          <cell r="B1010">
            <v>0</v>
          </cell>
          <cell r="C1010">
            <v>0</v>
          </cell>
        </row>
        <row r="1011">
          <cell r="A1011" t="str">
            <v>        行政运行</v>
          </cell>
        </row>
        <row r="1011">
          <cell r="C1011">
            <v>0</v>
          </cell>
        </row>
        <row r="1012">
          <cell r="A1012" t="str">
            <v>        一般行政管理事务</v>
          </cell>
        </row>
        <row r="1012">
          <cell r="C1012">
            <v>0</v>
          </cell>
        </row>
        <row r="1013">
          <cell r="A1013" t="str">
            <v>        机关服务</v>
          </cell>
        </row>
        <row r="1013">
          <cell r="C1013">
            <v>0</v>
          </cell>
        </row>
        <row r="1014">
          <cell r="A1014" t="str">
            <v>        国有企业监事会专项</v>
          </cell>
        </row>
        <row r="1014">
          <cell r="C1014">
            <v>0</v>
          </cell>
        </row>
        <row r="1015">
          <cell r="A1015" t="str">
            <v>        中央企业专项管理</v>
          </cell>
        </row>
        <row r="1015">
          <cell r="C1015">
            <v>0</v>
          </cell>
        </row>
        <row r="1016">
          <cell r="A1016" t="str">
            <v>        其他国有资产监管支出</v>
          </cell>
        </row>
        <row r="1016">
          <cell r="C1016">
            <v>0</v>
          </cell>
        </row>
        <row r="1017">
          <cell r="A1017" t="str">
            <v>    支持中小企业发展和管理支出</v>
          </cell>
          <cell r="B1017">
            <v>2437</v>
          </cell>
          <cell r="C1017">
            <v>2400</v>
          </cell>
        </row>
        <row r="1018">
          <cell r="A1018" t="str">
            <v>        行政运行</v>
          </cell>
          <cell r="B1018">
            <v>1</v>
          </cell>
          <cell r="C1018">
            <v>0</v>
          </cell>
        </row>
        <row r="1019">
          <cell r="A1019" t="str">
            <v>        一般行政管理事务</v>
          </cell>
        </row>
        <row r="1019">
          <cell r="C1019">
            <v>0</v>
          </cell>
        </row>
        <row r="1020">
          <cell r="A1020" t="str">
            <v>        机关服务</v>
          </cell>
        </row>
        <row r="1020">
          <cell r="C1020">
            <v>0</v>
          </cell>
        </row>
        <row r="1021">
          <cell r="A1021" t="str">
            <v>        科技型中小企业技术创新基金</v>
          </cell>
        </row>
        <row r="1021">
          <cell r="C1021">
            <v>0</v>
          </cell>
        </row>
        <row r="1022">
          <cell r="A1022" t="str">
            <v>        中小企业发展专项</v>
          </cell>
          <cell r="B1022">
            <v>1000</v>
          </cell>
          <cell r="C1022">
            <v>1000</v>
          </cell>
        </row>
        <row r="1023">
          <cell r="A1023" t="str">
            <v>        减免房租补贴</v>
          </cell>
        </row>
        <row r="1023">
          <cell r="C1023">
            <v>0</v>
          </cell>
        </row>
        <row r="1024">
          <cell r="A1024" t="str">
            <v>        其他支持中小企业发展和管理支出</v>
          </cell>
          <cell r="B1024">
            <v>1436</v>
          </cell>
          <cell r="C1024">
            <v>1400</v>
          </cell>
        </row>
        <row r="1025">
          <cell r="A1025" t="str">
            <v>    其他资源勘探工业信息等支出</v>
          </cell>
          <cell r="B1025">
            <v>0</v>
          </cell>
          <cell r="C1025">
            <v>0</v>
          </cell>
        </row>
        <row r="1026">
          <cell r="A1026" t="str">
            <v>        黄金事务</v>
          </cell>
        </row>
        <row r="1026">
          <cell r="C1026">
            <v>0</v>
          </cell>
        </row>
        <row r="1027">
          <cell r="A1027" t="str">
            <v>        技术改造支出</v>
          </cell>
        </row>
        <row r="1027">
          <cell r="C1027">
            <v>0</v>
          </cell>
        </row>
        <row r="1028">
          <cell r="A1028" t="str">
            <v>        中药材扶持资金支出</v>
          </cell>
        </row>
        <row r="1028">
          <cell r="C1028">
            <v>0</v>
          </cell>
        </row>
        <row r="1029">
          <cell r="A1029" t="str">
            <v>        重点产业振兴和技术改造项目贷款贴息</v>
          </cell>
        </row>
        <row r="1029">
          <cell r="C1029">
            <v>0</v>
          </cell>
        </row>
        <row r="1030">
          <cell r="A1030" t="str">
            <v>        其他资源勘探工业信息等支出</v>
          </cell>
        </row>
        <row r="1030">
          <cell r="C1030">
            <v>0</v>
          </cell>
        </row>
        <row r="1031">
          <cell r="A1031" t="str">
            <v>十五、商业服务业等支出</v>
          </cell>
          <cell r="B1031">
            <v>968</v>
          </cell>
          <cell r="C1031">
            <v>586</v>
          </cell>
        </row>
        <row r="1032">
          <cell r="A1032" t="str">
            <v>    商业流通事务</v>
          </cell>
          <cell r="B1032">
            <v>377</v>
          </cell>
          <cell r="C1032">
            <v>286</v>
          </cell>
        </row>
        <row r="1033">
          <cell r="A1033" t="str">
            <v>        行政运行</v>
          </cell>
          <cell r="B1033">
            <v>320</v>
          </cell>
          <cell r="C1033">
            <v>262</v>
          </cell>
        </row>
        <row r="1034">
          <cell r="A1034" t="str">
            <v>        一般行政管理事务</v>
          </cell>
          <cell r="B1034">
            <v>12</v>
          </cell>
          <cell r="C1034">
            <v>24</v>
          </cell>
        </row>
        <row r="1035">
          <cell r="A1035" t="str">
            <v>        机关服务</v>
          </cell>
        </row>
        <row r="1035">
          <cell r="C1035">
            <v>0</v>
          </cell>
        </row>
        <row r="1036">
          <cell r="A1036" t="str">
            <v>        食品流通安全补贴</v>
          </cell>
        </row>
        <row r="1036">
          <cell r="C1036">
            <v>0</v>
          </cell>
        </row>
        <row r="1037">
          <cell r="A1037" t="str">
            <v>        市场监测及信息管理</v>
          </cell>
        </row>
        <row r="1037">
          <cell r="C1037">
            <v>0</v>
          </cell>
        </row>
        <row r="1038">
          <cell r="A1038" t="str">
            <v>        民贸企业补贴</v>
          </cell>
        </row>
        <row r="1038">
          <cell r="C1038">
            <v>0</v>
          </cell>
        </row>
        <row r="1039">
          <cell r="A1039" t="str">
            <v>        民贸民品贷款贴息</v>
          </cell>
        </row>
        <row r="1039">
          <cell r="C1039">
            <v>0</v>
          </cell>
        </row>
        <row r="1040">
          <cell r="A1040" t="str">
            <v>        事业运行</v>
          </cell>
        </row>
        <row r="1040">
          <cell r="C1040">
            <v>0</v>
          </cell>
        </row>
        <row r="1041">
          <cell r="A1041" t="str">
            <v>        其他商业流通事务支出</v>
          </cell>
          <cell r="B1041">
            <v>45</v>
          </cell>
          <cell r="C1041">
            <v>0</v>
          </cell>
        </row>
        <row r="1042">
          <cell r="A1042" t="str">
            <v>    涉外发展服务支出</v>
          </cell>
          <cell r="B1042">
            <v>479</v>
          </cell>
          <cell r="C1042">
            <v>300</v>
          </cell>
        </row>
        <row r="1043">
          <cell r="A1043" t="str">
            <v>        行政运行</v>
          </cell>
        </row>
        <row r="1043">
          <cell r="C1043">
            <v>0</v>
          </cell>
        </row>
        <row r="1044">
          <cell r="A1044" t="str">
            <v>        一般行政管理事务</v>
          </cell>
        </row>
        <row r="1044">
          <cell r="C1044">
            <v>0</v>
          </cell>
        </row>
        <row r="1045">
          <cell r="A1045" t="str">
            <v>        机关服务</v>
          </cell>
        </row>
        <row r="1045">
          <cell r="C1045">
            <v>0</v>
          </cell>
        </row>
        <row r="1046">
          <cell r="A1046" t="str">
            <v>        外商投资环境建设补助资金</v>
          </cell>
        </row>
        <row r="1046">
          <cell r="C1046">
            <v>0</v>
          </cell>
        </row>
        <row r="1047">
          <cell r="A1047" t="str">
            <v>        其他涉外发展服务支出</v>
          </cell>
          <cell r="B1047">
            <v>479</v>
          </cell>
          <cell r="C1047">
            <v>300</v>
          </cell>
        </row>
        <row r="1048">
          <cell r="A1048" t="str">
            <v>    其他商业服务业等支出</v>
          </cell>
          <cell r="B1048">
            <v>112</v>
          </cell>
          <cell r="C1048">
            <v>0</v>
          </cell>
        </row>
        <row r="1049">
          <cell r="A1049" t="str">
            <v>        服务业基础设施建设</v>
          </cell>
        </row>
        <row r="1049">
          <cell r="C1049">
            <v>0</v>
          </cell>
        </row>
        <row r="1050">
          <cell r="A1050" t="str">
            <v>        其他商业服务业等支出</v>
          </cell>
          <cell r="B1050">
            <v>112</v>
          </cell>
          <cell r="C1050">
            <v>0</v>
          </cell>
        </row>
        <row r="1051">
          <cell r="A1051" t="str">
            <v>十六、金融支出</v>
          </cell>
          <cell r="B1051">
            <v>63</v>
          </cell>
          <cell r="C1051">
            <v>60</v>
          </cell>
        </row>
        <row r="1052">
          <cell r="A1052" t="str">
            <v>    金融部门行政支出</v>
          </cell>
          <cell r="B1052">
            <v>0</v>
          </cell>
          <cell r="C1052">
            <v>0</v>
          </cell>
        </row>
        <row r="1053">
          <cell r="A1053" t="str">
            <v>        行政运行</v>
          </cell>
        </row>
        <row r="1053">
          <cell r="C1053">
            <v>0</v>
          </cell>
        </row>
        <row r="1054">
          <cell r="A1054" t="str">
            <v>        一般行政管理事务</v>
          </cell>
        </row>
        <row r="1054">
          <cell r="C1054">
            <v>0</v>
          </cell>
        </row>
        <row r="1055">
          <cell r="A1055" t="str">
            <v>        机关服务</v>
          </cell>
        </row>
        <row r="1055">
          <cell r="C1055">
            <v>0</v>
          </cell>
        </row>
        <row r="1056">
          <cell r="A1056" t="str">
            <v>        安全防卫</v>
          </cell>
        </row>
        <row r="1056">
          <cell r="C1056">
            <v>0</v>
          </cell>
        </row>
        <row r="1057">
          <cell r="A1057" t="str">
            <v>        事业运行</v>
          </cell>
        </row>
        <row r="1057">
          <cell r="C1057">
            <v>0</v>
          </cell>
        </row>
        <row r="1058">
          <cell r="A1058" t="str">
            <v>        金融部门其他行政支出</v>
          </cell>
        </row>
        <row r="1058">
          <cell r="C1058">
            <v>0</v>
          </cell>
        </row>
        <row r="1059">
          <cell r="A1059" t="str">
            <v>    金融部门监管支出</v>
          </cell>
          <cell r="B1059">
            <v>0</v>
          </cell>
          <cell r="C1059">
            <v>0</v>
          </cell>
        </row>
        <row r="1060">
          <cell r="A1060" t="str">
            <v>        货币发行</v>
          </cell>
        </row>
        <row r="1060">
          <cell r="C1060">
            <v>0</v>
          </cell>
        </row>
        <row r="1061">
          <cell r="A1061" t="str">
            <v>        金融服务</v>
          </cell>
        </row>
        <row r="1061">
          <cell r="C1061">
            <v>0</v>
          </cell>
        </row>
        <row r="1062">
          <cell r="A1062" t="str">
            <v>        反假币</v>
          </cell>
        </row>
        <row r="1062">
          <cell r="C1062">
            <v>0</v>
          </cell>
        </row>
        <row r="1063">
          <cell r="A1063" t="str">
            <v>        重点金融机构监管</v>
          </cell>
        </row>
        <row r="1063">
          <cell r="C1063">
            <v>0</v>
          </cell>
        </row>
        <row r="1064">
          <cell r="A1064" t="str">
            <v>        金融稽查与案件处理</v>
          </cell>
        </row>
        <row r="1064">
          <cell r="C1064">
            <v>0</v>
          </cell>
        </row>
        <row r="1065">
          <cell r="A1065" t="str">
            <v>        金融行业电子化建设</v>
          </cell>
        </row>
        <row r="1065">
          <cell r="C1065">
            <v>0</v>
          </cell>
        </row>
        <row r="1066">
          <cell r="A1066" t="str">
            <v>        从业人员资格考试</v>
          </cell>
        </row>
        <row r="1066">
          <cell r="C1066">
            <v>0</v>
          </cell>
        </row>
        <row r="1067">
          <cell r="A1067" t="str">
            <v>        反洗钱</v>
          </cell>
        </row>
        <row r="1067">
          <cell r="C1067">
            <v>0</v>
          </cell>
        </row>
        <row r="1068">
          <cell r="A1068" t="str">
            <v>        金融部门其他监管支出</v>
          </cell>
        </row>
        <row r="1068">
          <cell r="C1068">
            <v>0</v>
          </cell>
        </row>
        <row r="1069">
          <cell r="A1069" t="str">
            <v>    金融发展支出</v>
          </cell>
          <cell r="B1069">
            <v>0</v>
          </cell>
          <cell r="C1069">
            <v>0</v>
          </cell>
        </row>
        <row r="1070">
          <cell r="A1070" t="str">
            <v>        政策性银行亏损补贴</v>
          </cell>
        </row>
        <row r="1070">
          <cell r="C1070">
            <v>0</v>
          </cell>
        </row>
        <row r="1071">
          <cell r="A1071" t="str">
            <v>        利息费用补贴支出</v>
          </cell>
        </row>
        <row r="1071">
          <cell r="C1071">
            <v>0</v>
          </cell>
        </row>
        <row r="1072">
          <cell r="A1072" t="str">
            <v>        补充资本金</v>
          </cell>
        </row>
        <row r="1072">
          <cell r="C1072">
            <v>0</v>
          </cell>
        </row>
        <row r="1073">
          <cell r="A1073" t="str">
            <v>        风险基金补助</v>
          </cell>
        </row>
        <row r="1073">
          <cell r="C1073">
            <v>0</v>
          </cell>
        </row>
        <row r="1074">
          <cell r="A1074" t="str">
            <v>        其他金融发展支出</v>
          </cell>
        </row>
        <row r="1074">
          <cell r="C1074">
            <v>0</v>
          </cell>
        </row>
        <row r="1075">
          <cell r="A1075" t="str">
            <v>    金融调控支出</v>
          </cell>
          <cell r="B1075">
            <v>0</v>
          </cell>
          <cell r="C1075">
            <v>0</v>
          </cell>
        </row>
        <row r="1076">
          <cell r="A1076" t="str">
            <v>        中央银行亏损补贴</v>
          </cell>
        </row>
        <row r="1076">
          <cell r="C1076">
            <v>0</v>
          </cell>
        </row>
        <row r="1077">
          <cell r="A1077" t="str">
            <v>        其他金融调控支出</v>
          </cell>
        </row>
        <row r="1077">
          <cell r="C1077">
            <v>0</v>
          </cell>
        </row>
        <row r="1078">
          <cell r="A1078" t="str">
            <v>    其他金融支出</v>
          </cell>
          <cell r="B1078">
            <v>63</v>
          </cell>
          <cell r="C1078">
            <v>60</v>
          </cell>
        </row>
        <row r="1079">
          <cell r="A1079" t="str">
            <v>        重点企业贷款贴息</v>
          </cell>
          <cell r="B1079">
            <v>52</v>
          </cell>
          <cell r="C1079">
            <v>50</v>
          </cell>
        </row>
        <row r="1080">
          <cell r="A1080" t="str">
            <v>        其他金融支出</v>
          </cell>
          <cell r="B1080">
            <v>11</v>
          </cell>
          <cell r="C1080">
            <v>10</v>
          </cell>
        </row>
        <row r="1081">
          <cell r="A1081" t="str">
            <v>十七、援助其他地区支出</v>
          </cell>
          <cell r="B1081">
            <v>0</v>
          </cell>
          <cell r="C1081">
            <v>0</v>
          </cell>
        </row>
        <row r="1082">
          <cell r="A1082" t="str">
            <v>    一般公共服务</v>
          </cell>
        </row>
        <row r="1082">
          <cell r="C1082">
            <v>0</v>
          </cell>
        </row>
        <row r="1083">
          <cell r="A1083" t="str">
            <v>    教育</v>
          </cell>
        </row>
        <row r="1083">
          <cell r="C1083">
            <v>0</v>
          </cell>
        </row>
        <row r="1084">
          <cell r="A1084" t="str">
            <v>    文化体育与传媒</v>
          </cell>
        </row>
        <row r="1084">
          <cell r="C1084">
            <v>0</v>
          </cell>
        </row>
        <row r="1085">
          <cell r="A1085" t="str">
            <v>    医疗卫生</v>
          </cell>
        </row>
        <row r="1085">
          <cell r="C1085">
            <v>0</v>
          </cell>
        </row>
        <row r="1086">
          <cell r="A1086" t="str">
            <v>    节能环保</v>
          </cell>
        </row>
        <row r="1086">
          <cell r="C1086">
            <v>0</v>
          </cell>
        </row>
        <row r="1087">
          <cell r="A1087" t="str">
            <v>    农业</v>
          </cell>
        </row>
        <row r="1087">
          <cell r="C1087">
            <v>0</v>
          </cell>
        </row>
        <row r="1088">
          <cell r="A1088" t="str">
            <v>    交通运输</v>
          </cell>
        </row>
        <row r="1088">
          <cell r="C1088">
            <v>0</v>
          </cell>
        </row>
        <row r="1089">
          <cell r="A1089" t="str">
            <v>    住房保障</v>
          </cell>
        </row>
        <row r="1089">
          <cell r="C1089">
            <v>0</v>
          </cell>
        </row>
        <row r="1090">
          <cell r="A1090" t="str">
            <v>    其他支出</v>
          </cell>
        </row>
        <row r="1090">
          <cell r="C1090">
            <v>0</v>
          </cell>
        </row>
        <row r="1091">
          <cell r="A1091" t="str">
            <v>十八、自然资源海洋气象等支出</v>
          </cell>
          <cell r="B1091">
            <v>2864</v>
          </cell>
          <cell r="C1091">
            <v>2328</v>
          </cell>
        </row>
        <row r="1092">
          <cell r="A1092" t="str">
            <v>    自然资源事务</v>
          </cell>
          <cell r="B1092">
            <v>2743</v>
          </cell>
          <cell r="C1092">
            <v>2262</v>
          </cell>
        </row>
        <row r="1093">
          <cell r="A1093" t="str">
            <v>        行政运行</v>
          </cell>
          <cell r="B1093">
            <v>1299</v>
          </cell>
          <cell r="C1093">
            <v>2013</v>
          </cell>
        </row>
        <row r="1094">
          <cell r="A1094" t="str">
            <v>        一般行政管理事务</v>
          </cell>
          <cell r="B1094">
            <v>162</v>
          </cell>
          <cell r="C1094">
            <v>144</v>
          </cell>
        </row>
        <row r="1095">
          <cell r="A1095" t="str">
            <v>        机关服务</v>
          </cell>
        </row>
        <row r="1095">
          <cell r="C1095">
            <v>0</v>
          </cell>
        </row>
        <row r="1096">
          <cell r="A1096" t="str">
            <v>        自然资源规划及管理</v>
          </cell>
          <cell r="B1096">
            <v>952</v>
          </cell>
          <cell r="C1096">
            <v>15</v>
          </cell>
        </row>
        <row r="1097">
          <cell r="A1097" t="str">
            <v>        自然资源利用与保护</v>
          </cell>
          <cell r="B1097">
            <v>103</v>
          </cell>
          <cell r="C1097">
            <v>0</v>
          </cell>
        </row>
        <row r="1098">
          <cell r="A1098" t="str">
            <v>        自然资源社会公益服务</v>
          </cell>
          <cell r="B1098">
            <v>22</v>
          </cell>
          <cell r="C1098">
            <v>0</v>
          </cell>
        </row>
        <row r="1099">
          <cell r="A1099" t="str">
            <v>        自然资源行业业务管理</v>
          </cell>
        </row>
        <row r="1099">
          <cell r="C1099">
            <v>0</v>
          </cell>
        </row>
        <row r="1100">
          <cell r="A1100" t="str">
            <v>        自然资源调查与确权登记</v>
          </cell>
          <cell r="B1100">
            <v>126</v>
          </cell>
          <cell r="C1100">
            <v>0</v>
          </cell>
        </row>
        <row r="1101">
          <cell r="A1101" t="str">
            <v>        土地资源储备支出</v>
          </cell>
          <cell r="B1101">
            <v>41</v>
          </cell>
          <cell r="C1101">
            <v>0</v>
          </cell>
        </row>
        <row r="1102">
          <cell r="A1102" t="str">
            <v>        地质矿产资源与环境调查</v>
          </cell>
        </row>
        <row r="1102">
          <cell r="C1102">
            <v>0</v>
          </cell>
        </row>
        <row r="1103">
          <cell r="A1103" t="str">
            <v>        地质勘查与矿产资源管理</v>
          </cell>
        </row>
        <row r="1103">
          <cell r="C1103">
            <v>0</v>
          </cell>
        </row>
        <row r="1104">
          <cell r="A1104" t="str">
            <v>        地质转产项目财政贴息</v>
          </cell>
        </row>
        <row r="1104">
          <cell r="C1104">
            <v>0</v>
          </cell>
        </row>
        <row r="1105">
          <cell r="A1105" t="str">
            <v>        国外风险勘查</v>
          </cell>
        </row>
        <row r="1105">
          <cell r="C1105">
            <v>0</v>
          </cell>
        </row>
        <row r="1106">
          <cell r="A1106" t="str">
            <v>        地质勘查基金（周转金）支出</v>
          </cell>
        </row>
        <row r="1106">
          <cell r="C1106">
            <v>90</v>
          </cell>
        </row>
        <row r="1107">
          <cell r="A1107" t="str">
            <v>        海域与海岛管理</v>
          </cell>
        </row>
        <row r="1107">
          <cell r="C1107">
            <v>0</v>
          </cell>
        </row>
        <row r="1108">
          <cell r="A1108" t="str">
            <v>        自然资源国际合作与海洋权益维护</v>
          </cell>
        </row>
        <row r="1108">
          <cell r="C1108">
            <v>0</v>
          </cell>
        </row>
        <row r="1109">
          <cell r="A1109" t="str">
            <v>        自然资源卫星</v>
          </cell>
        </row>
        <row r="1109">
          <cell r="C1109">
            <v>0</v>
          </cell>
        </row>
        <row r="1110">
          <cell r="A1110" t="str">
            <v>        极地考察</v>
          </cell>
        </row>
        <row r="1110">
          <cell r="C1110">
            <v>0</v>
          </cell>
        </row>
        <row r="1111">
          <cell r="A1111" t="str">
            <v>        深海调查与资源开发</v>
          </cell>
        </row>
        <row r="1111">
          <cell r="C1111">
            <v>0</v>
          </cell>
        </row>
        <row r="1112">
          <cell r="A1112" t="str">
            <v>        海港航标维护</v>
          </cell>
        </row>
        <row r="1112">
          <cell r="C1112">
            <v>0</v>
          </cell>
        </row>
        <row r="1113">
          <cell r="A1113" t="str">
            <v>        海水淡化</v>
          </cell>
        </row>
        <row r="1113">
          <cell r="C1113">
            <v>0</v>
          </cell>
        </row>
        <row r="1114">
          <cell r="A1114" t="str">
            <v>        无居民海岛使用金支出</v>
          </cell>
        </row>
        <row r="1114">
          <cell r="C1114">
            <v>0</v>
          </cell>
        </row>
        <row r="1115">
          <cell r="A1115" t="str">
            <v>        海洋战略规划与预警监测</v>
          </cell>
        </row>
        <row r="1115">
          <cell r="C1115">
            <v>0</v>
          </cell>
        </row>
        <row r="1116">
          <cell r="A1116" t="str">
            <v>        基础测绘与地理信息监管</v>
          </cell>
          <cell r="B1116">
            <v>38</v>
          </cell>
          <cell r="C1116">
            <v>0</v>
          </cell>
        </row>
        <row r="1117">
          <cell r="A1117" t="str">
            <v>        事业运行</v>
          </cell>
        </row>
        <row r="1117">
          <cell r="C1117">
            <v>0</v>
          </cell>
        </row>
        <row r="1118">
          <cell r="A1118" t="str">
            <v>        其他自然资源事务支出</v>
          </cell>
        </row>
        <row r="1118">
          <cell r="C1118">
            <v>0</v>
          </cell>
        </row>
        <row r="1119">
          <cell r="A1119" t="str">
            <v>    气象事务</v>
          </cell>
          <cell r="B1119">
            <v>121</v>
          </cell>
          <cell r="C1119">
            <v>66</v>
          </cell>
        </row>
        <row r="1120">
          <cell r="A1120" t="str">
            <v>        行政运行</v>
          </cell>
          <cell r="B1120">
            <v>23</v>
          </cell>
          <cell r="C1120">
            <v>23</v>
          </cell>
        </row>
        <row r="1121">
          <cell r="A1121" t="str">
            <v>        一般行政管理事务</v>
          </cell>
        </row>
        <row r="1121">
          <cell r="C1121">
            <v>0</v>
          </cell>
        </row>
        <row r="1122">
          <cell r="A1122" t="str">
            <v>        机关服务</v>
          </cell>
        </row>
        <row r="1122">
          <cell r="C1122">
            <v>0</v>
          </cell>
        </row>
        <row r="1123">
          <cell r="A1123" t="str">
            <v>        气象事业机构</v>
          </cell>
        </row>
        <row r="1123">
          <cell r="C1123">
            <v>0</v>
          </cell>
        </row>
        <row r="1124">
          <cell r="A1124" t="str">
            <v>        气象探测</v>
          </cell>
        </row>
        <row r="1124">
          <cell r="C1124">
            <v>0</v>
          </cell>
        </row>
        <row r="1125">
          <cell r="A1125" t="str">
            <v>        气象信息传输及管理</v>
          </cell>
        </row>
        <row r="1125">
          <cell r="C1125">
            <v>0</v>
          </cell>
        </row>
        <row r="1126">
          <cell r="A1126" t="str">
            <v>        气象预报预测</v>
          </cell>
          <cell r="B1126">
            <v>30</v>
          </cell>
          <cell r="C1126">
            <v>30</v>
          </cell>
        </row>
        <row r="1127">
          <cell r="A1127" t="str">
            <v>        气象服务</v>
          </cell>
          <cell r="B1127">
            <v>8</v>
          </cell>
          <cell r="C1127">
            <v>8</v>
          </cell>
        </row>
        <row r="1128">
          <cell r="A1128" t="str">
            <v>        气象装备保障维护</v>
          </cell>
          <cell r="B1128">
            <v>5</v>
          </cell>
          <cell r="C1128">
            <v>5</v>
          </cell>
        </row>
        <row r="1129">
          <cell r="A1129" t="str">
            <v>        气象基础设施建设与维修</v>
          </cell>
        </row>
        <row r="1129">
          <cell r="C1129">
            <v>0</v>
          </cell>
        </row>
        <row r="1130">
          <cell r="A1130" t="str">
            <v>        气象卫星</v>
          </cell>
        </row>
        <row r="1130">
          <cell r="C1130">
            <v>0</v>
          </cell>
        </row>
        <row r="1131">
          <cell r="A1131" t="str">
            <v>        气象法规与标准</v>
          </cell>
        </row>
        <row r="1131">
          <cell r="C1131">
            <v>0</v>
          </cell>
        </row>
        <row r="1132">
          <cell r="A1132" t="str">
            <v>        气象资金审计稽查</v>
          </cell>
        </row>
        <row r="1132">
          <cell r="C1132">
            <v>0</v>
          </cell>
        </row>
        <row r="1133">
          <cell r="A1133" t="str">
            <v>        其他气象事务支出</v>
          </cell>
          <cell r="B1133">
            <v>55</v>
          </cell>
          <cell r="C1133">
            <v>0</v>
          </cell>
        </row>
        <row r="1134">
          <cell r="A1134" t="str">
            <v>    其他自然资源海洋气象等支出</v>
          </cell>
        </row>
        <row r="1134">
          <cell r="C1134">
            <v>0</v>
          </cell>
        </row>
        <row r="1135">
          <cell r="A1135" t="str">
            <v>十九、住房保障支出</v>
          </cell>
          <cell r="B1135">
            <v>12414</v>
          </cell>
          <cell r="C1135">
            <v>12215</v>
          </cell>
        </row>
        <row r="1136">
          <cell r="A1136" t="str">
            <v>    保障性安居工程支出</v>
          </cell>
          <cell r="B1136">
            <v>10129</v>
          </cell>
          <cell r="C1136">
            <v>10014</v>
          </cell>
        </row>
        <row r="1137">
          <cell r="A1137" t="str">
            <v>        廉租住房</v>
          </cell>
        </row>
        <row r="1137">
          <cell r="C1137">
            <v>0</v>
          </cell>
        </row>
        <row r="1138">
          <cell r="A1138" t="str">
            <v>        沉陷区治理</v>
          </cell>
        </row>
        <row r="1138">
          <cell r="C1138">
            <v>0</v>
          </cell>
        </row>
        <row r="1139">
          <cell r="A1139" t="str">
            <v>        棚户区改造</v>
          </cell>
          <cell r="B1139">
            <v>6509</v>
          </cell>
          <cell r="C1139">
            <v>6000</v>
          </cell>
        </row>
        <row r="1140">
          <cell r="A1140" t="str">
            <v>        少数民族地区游牧民定居工程</v>
          </cell>
        </row>
        <row r="1140">
          <cell r="C1140">
            <v>0</v>
          </cell>
        </row>
        <row r="1141">
          <cell r="A1141" t="str">
            <v>        农村危房改造</v>
          </cell>
          <cell r="B1141">
            <v>50</v>
          </cell>
          <cell r="C1141">
            <v>14</v>
          </cell>
        </row>
        <row r="1142">
          <cell r="A1142" t="str">
            <v>        公共租赁住房</v>
          </cell>
          <cell r="B1142">
            <v>1052</v>
          </cell>
          <cell r="C1142">
            <v>1000</v>
          </cell>
        </row>
        <row r="1143">
          <cell r="A1143" t="str">
            <v>        保障性住房租金补贴</v>
          </cell>
        </row>
        <row r="1143">
          <cell r="C1143">
            <v>0</v>
          </cell>
        </row>
        <row r="1144">
          <cell r="A1144" t="str">
            <v>        老旧小区改造</v>
          </cell>
          <cell r="B1144">
            <v>247</v>
          </cell>
          <cell r="C1144">
            <v>1000</v>
          </cell>
        </row>
        <row r="1145">
          <cell r="A1145" t="str">
            <v>        住房租赁市场发展</v>
          </cell>
        </row>
        <row r="1145">
          <cell r="C1145">
            <v>0</v>
          </cell>
        </row>
        <row r="1146">
          <cell r="A1146" t="str">
            <v>        其他保障性安居工程支出</v>
          </cell>
          <cell r="B1146">
            <v>2271</v>
          </cell>
          <cell r="C1146">
            <v>2000</v>
          </cell>
        </row>
        <row r="1147">
          <cell r="A1147" t="str">
            <v>    住房改革支出</v>
          </cell>
          <cell r="B1147">
            <v>2285</v>
          </cell>
          <cell r="C1147">
            <v>2201</v>
          </cell>
        </row>
        <row r="1148">
          <cell r="A1148" t="str">
            <v>        住房公积金</v>
          </cell>
          <cell r="B1148">
            <v>2285</v>
          </cell>
          <cell r="C1148">
            <v>2201</v>
          </cell>
        </row>
        <row r="1149">
          <cell r="A1149" t="str">
            <v>        提租补贴</v>
          </cell>
        </row>
        <row r="1149">
          <cell r="C1149">
            <v>0</v>
          </cell>
        </row>
        <row r="1150">
          <cell r="A1150" t="str">
            <v>        购房补贴</v>
          </cell>
        </row>
        <row r="1150">
          <cell r="C1150">
            <v>0</v>
          </cell>
        </row>
        <row r="1151">
          <cell r="A1151" t="str">
            <v>    城乡社区住宅</v>
          </cell>
          <cell r="B1151">
            <v>0</v>
          </cell>
          <cell r="C1151">
            <v>0</v>
          </cell>
        </row>
        <row r="1152">
          <cell r="A1152" t="str">
            <v>        公有住房建设和维修改造支出</v>
          </cell>
        </row>
        <row r="1152">
          <cell r="C1152">
            <v>0</v>
          </cell>
        </row>
        <row r="1153">
          <cell r="A1153" t="str">
            <v>        住房公积金管理</v>
          </cell>
        </row>
        <row r="1153">
          <cell r="C1153">
            <v>0</v>
          </cell>
        </row>
        <row r="1154">
          <cell r="A1154" t="str">
            <v>        其他城乡社区住宅支出</v>
          </cell>
        </row>
        <row r="1154">
          <cell r="C1154">
            <v>0</v>
          </cell>
        </row>
        <row r="1155">
          <cell r="A1155" t="str">
            <v>二十、粮油物资储备支出</v>
          </cell>
          <cell r="B1155">
            <v>135</v>
          </cell>
          <cell r="C1155">
            <v>175</v>
          </cell>
        </row>
        <row r="1156">
          <cell r="A1156" t="str">
            <v>    粮油物资事务</v>
          </cell>
          <cell r="B1156">
            <v>80</v>
          </cell>
          <cell r="C1156">
            <v>80</v>
          </cell>
        </row>
        <row r="1157">
          <cell r="A1157" t="str">
            <v>        行政运行</v>
          </cell>
        </row>
        <row r="1157">
          <cell r="C1157">
            <v>0</v>
          </cell>
        </row>
        <row r="1158">
          <cell r="A1158" t="str">
            <v>        一般行政管理事务</v>
          </cell>
        </row>
        <row r="1158">
          <cell r="C1158">
            <v>0</v>
          </cell>
        </row>
        <row r="1159">
          <cell r="A1159" t="str">
            <v>        机关服务</v>
          </cell>
        </row>
        <row r="1159">
          <cell r="C1159">
            <v>0</v>
          </cell>
        </row>
        <row r="1160">
          <cell r="A1160" t="str">
            <v>        财务与审计支出</v>
          </cell>
        </row>
        <row r="1160">
          <cell r="C1160">
            <v>0</v>
          </cell>
        </row>
        <row r="1161">
          <cell r="A1161" t="str">
            <v>        信息统计</v>
          </cell>
        </row>
        <row r="1161">
          <cell r="C1161">
            <v>0</v>
          </cell>
        </row>
        <row r="1162">
          <cell r="A1162" t="str">
            <v>        专项业务活动</v>
          </cell>
        </row>
        <row r="1162">
          <cell r="C1162">
            <v>0</v>
          </cell>
        </row>
        <row r="1163">
          <cell r="A1163" t="str">
            <v>        国家粮油差价补贴</v>
          </cell>
        </row>
        <row r="1163">
          <cell r="C1163">
            <v>0</v>
          </cell>
        </row>
        <row r="1164">
          <cell r="A1164" t="str">
            <v>        粮食财务挂账利息补贴</v>
          </cell>
        </row>
        <row r="1164">
          <cell r="C1164">
            <v>0</v>
          </cell>
        </row>
        <row r="1165">
          <cell r="A1165" t="str">
            <v>        粮食财务挂账消化款</v>
          </cell>
        </row>
        <row r="1165">
          <cell r="C1165">
            <v>0</v>
          </cell>
        </row>
        <row r="1166">
          <cell r="A1166" t="str">
            <v>        处理陈化粮补贴</v>
          </cell>
        </row>
        <row r="1166">
          <cell r="C1166">
            <v>0</v>
          </cell>
        </row>
        <row r="1167">
          <cell r="A1167" t="str">
            <v>        粮食风险基金</v>
          </cell>
        </row>
        <row r="1167">
          <cell r="C1167">
            <v>0</v>
          </cell>
        </row>
        <row r="1168">
          <cell r="A1168" t="str">
            <v>        粮油市场调控专项资金</v>
          </cell>
        </row>
        <row r="1168">
          <cell r="C1168">
            <v>0</v>
          </cell>
        </row>
        <row r="1169">
          <cell r="A1169" t="str">
            <v>        设施建设</v>
          </cell>
        </row>
        <row r="1169">
          <cell r="C1169">
            <v>0</v>
          </cell>
        </row>
        <row r="1170">
          <cell r="A1170" t="str">
            <v>        设施安全</v>
          </cell>
        </row>
        <row r="1170">
          <cell r="C1170">
            <v>0</v>
          </cell>
        </row>
        <row r="1171">
          <cell r="A1171" t="str">
            <v>        物资保管保养</v>
          </cell>
        </row>
        <row r="1171">
          <cell r="C1171">
            <v>0</v>
          </cell>
        </row>
        <row r="1172">
          <cell r="A1172" t="str">
            <v>        事业运行</v>
          </cell>
        </row>
        <row r="1172">
          <cell r="C1172">
            <v>0</v>
          </cell>
        </row>
        <row r="1173">
          <cell r="A1173" t="str">
            <v>        其他粮油物资事务支出</v>
          </cell>
          <cell r="B1173">
            <v>80</v>
          </cell>
          <cell r="C1173">
            <v>80</v>
          </cell>
        </row>
        <row r="1174">
          <cell r="A1174" t="str">
            <v>    能源储备</v>
          </cell>
          <cell r="B1174">
            <v>0</v>
          </cell>
          <cell r="C1174">
            <v>0</v>
          </cell>
        </row>
        <row r="1175">
          <cell r="A1175" t="str">
            <v>        石油储备</v>
          </cell>
        </row>
        <row r="1175">
          <cell r="C1175">
            <v>0</v>
          </cell>
        </row>
        <row r="1176">
          <cell r="A1176" t="str">
            <v>        天然铀能源储备</v>
          </cell>
        </row>
        <row r="1176">
          <cell r="C1176">
            <v>0</v>
          </cell>
        </row>
        <row r="1177">
          <cell r="A1177" t="str">
            <v>        煤炭储备</v>
          </cell>
        </row>
        <row r="1177">
          <cell r="C1177">
            <v>0</v>
          </cell>
        </row>
        <row r="1178">
          <cell r="A1178" t="str">
            <v>        成品油储备</v>
          </cell>
        </row>
        <row r="1178">
          <cell r="C1178">
            <v>0</v>
          </cell>
        </row>
        <row r="1179">
          <cell r="A1179" t="str">
            <v>        其他能源储备支出</v>
          </cell>
        </row>
        <row r="1179">
          <cell r="C1179">
            <v>0</v>
          </cell>
        </row>
        <row r="1180">
          <cell r="A1180" t="str">
            <v>    粮油储备</v>
          </cell>
          <cell r="B1180">
            <v>55</v>
          </cell>
          <cell r="C1180">
            <v>95</v>
          </cell>
        </row>
        <row r="1181">
          <cell r="A1181" t="str">
            <v>        储备粮油补贴</v>
          </cell>
          <cell r="B1181">
            <v>50</v>
          </cell>
          <cell r="C1181">
            <v>0</v>
          </cell>
        </row>
        <row r="1182">
          <cell r="A1182" t="str">
            <v>        储备粮油差价补贴</v>
          </cell>
        </row>
        <row r="1182">
          <cell r="C1182">
            <v>0</v>
          </cell>
        </row>
        <row r="1183">
          <cell r="A1183" t="str">
            <v>        储备粮（油）库建设</v>
          </cell>
        </row>
        <row r="1183">
          <cell r="C1183">
            <v>0</v>
          </cell>
        </row>
        <row r="1184">
          <cell r="A1184" t="str">
            <v>        最低收购价政策支出</v>
          </cell>
        </row>
        <row r="1184">
          <cell r="C1184">
            <v>0</v>
          </cell>
        </row>
        <row r="1185">
          <cell r="A1185" t="str">
            <v>        其他粮油储备支出</v>
          </cell>
          <cell r="B1185">
            <v>5</v>
          </cell>
          <cell r="C1185">
            <v>95</v>
          </cell>
        </row>
        <row r="1186">
          <cell r="A1186" t="str">
            <v>    重要商品储备</v>
          </cell>
          <cell r="B1186">
            <v>0</v>
          </cell>
          <cell r="C1186">
            <v>0</v>
          </cell>
        </row>
        <row r="1187">
          <cell r="A1187" t="str">
            <v>        棉花储备</v>
          </cell>
        </row>
        <row r="1187">
          <cell r="C1187">
            <v>0</v>
          </cell>
        </row>
        <row r="1188">
          <cell r="A1188" t="str">
            <v>        食糖储备</v>
          </cell>
        </row>
        <row r="1188">
          <cell r="C1188">
            <v>0</v>
          </cell>
        </row>
        <row r="1189">
          <cell r="A1189" t="str">
            <v>        肉类储备</v>
          </cell>
        </row>
        <row r="1189">
          <cell r="C1189">
            <v>0</v>
          </cell>
        </row>
        <row r="1190">
          <cell r="A1190" t="str">
            <v>        化肥储备</v>
          </cell>
        </row>
        <row r="1190">
          <cell r="C1190">
            <v>0</v>
          </cell>
        </row>
        <row r="1191">
          <cell r="A1191" t="str">
            <v>        农药储备</v>
          </cell>
        </row>
        <row r="1191">
          <cell r="C1191">
            <v>0</v>
          </cell>
        </row>
        <row r="1192">
          <cell r="A1192" t="str">
            <v>        边销茶储备</v>
          </cell>
        </row>
        <row r="1192">
          <cell r="C1192">
            <v>0</v>
          </cell>
        </row>
        <row r="1193">
          <cell r="A1193" t="str">
            <v>        羊毛储备</v>
          </cell>
        </row>
        <row r="1193">
          <cell r="C1193">
            <v>0</v>
          </cell>
        </row>
        <row r="1194">
          <cell r="A1194" t="str">
            <v>        医药储备</v>
          </cell>
        </row>
        <row r="1194">
          <cell r="C1194">
            <v>0</v>
          </cell>
        </row>
        <row r="1195">
          <cell r="A1195" t="str">
            <v>        食盐储备</v>
          </cell>
        </row>
        <row r="1195">
          <cell r="C1195">
            <v>0</v>
          </cell>
        </row>
        <row r="1196">
          <cell r="A1196" t="str">
            <v>        战略物资储备</v>
          </cell>
        </row>
        <row r="1196">
          <cell r="C1196">
            <v>0</v>
          </cell>
        </row>
        <row r="1197">
          <cell r="A1197" t="str">
            <v>        应急物资储备</v>
          </cell>
        </row>
        <row r="1197">
          <cell r="C1197">
            <v>0</v>
          </cell>
        </row>
        <row r="1198">
          <cell r="A1198" t="str">
            <v>        其他重要商品储备支出</v>
          </cell>
        </row>
        <row r="1198">
          <cell r="C1198">
            <v>0</v>
          </cell>
        </row>
        <row r="1199">
          <cell r="A1199" t="str">
            <v>二十一、灾害防治及应急管理支出</v>
          </cell>
          <cell r="B1199">
            <v>3089</v>
          </cell>
          <cell r="C1199">
            <v>2337</v>
          </cell>
        </row>
        <row r="1200">
          <cell r="A1200" t="str">
            <v>     应急管理事务</v>
          </cell>
          <cell r="B1200">
            <v>499</v>
          </cell>
          <cell r="C1200">
            <v>407</v>
          </cell>
        </row>
        <row r="1201">
          <cell r="A1201" t="str">
            <v>       行政运行</v>
          </cell>
          <cell r="B1201">
            <v>301</v>
          </cell>
          <cell r="C1201">
            <v>357</v>
          </cell>
        </row>
        <row r="1202">
          <cell r="A1202" t="str">
            <v>       一般行政管理事务</v>
          </cell>
          <cell r="B1202">
            <v>157</v>
          </cell>
          <cell r="C1202">
            <v>0</v>
          </cell>
        </row>
        <row r="1203">
          <cell r="A1203" t="str">
            <v>       机关服务</v>
          </cell>
        </row>
        <row r="1203">
          <cell r="C1203">
            <v>0</v>
          </cell>
        </row>
        <row r="1204">
          <cell r="A1204" t="str">
            <v>       灾害风险防治</v>
          </cell>
        </row>
        <row r="1204">
          <cell r="C1204">
            <v>0</v>
          </cell>
        </row>
        <row r="1205">
          <cell r="A1205" t="str">
            <v>       国务院安委会专项</v>
          </cell>
        </row>
        <row r="1205">
          <cell r="C1205">
            <v>0</v>
          </cell>
        </row>
        <row r="1206">
          <cell r="A1206" t="str">
            <v>       安全监管</v>
          </cell>
          <cell r="B1206">
            <v>41</v>
          </cell>
          <cell r="C1206">
            <v>50</v>
          </cell>
        </row>
        <row r="1207">
          <cell r="A1207" t="str">
            <v>       安全生产基础</v>
          </cell>
        </row>
        <row r="1207">
          <cell r="C1207">
            <v>0</v>
          </cell>
        </row>
        <row r="1208">
          <cell r="A1208" t="str">
            <v>       应急救援</v>
          </cell>
        </row>
        <row r="1208">
          <cell r="C1208">
            <v>0</v>
          </cell>
        </row>
        <row r="1209">
          <cell r="A1209" t="str">
            <v>       应急管理</v>
          </cell>
        </row>
        <row r="1209">
          <cell r="C1209">
            <v>0</v>
          </cell>
        </row>
        <row r="1210">
          <cell r="A1210" t="str">
            <v>       事业运行</v>
          </cell>
        </row>
        <row r="1210">
          <cell r="C1210">
            <v>0</v>
          </cell>
        </row>
        <row r="1211">
          <cell r="A1211" t="str">
            <v>       其他应急管理支出</v>
          </cell>
        </row>
        <row r="1211">
          <cell r="C1211">
            <v>0</v>
          </cell>
        </row>
        <row r="1212">
          <cell r="A1212" t="str">
            <v>     消防事务</v>
          </cell>
          <cell r="B1212">
            <v>831</v>
          </cell>
          <cell r="C1212">
            <v>1027</v>
          </cell>
        </row>
        <row r="1213">
          <cell r="A1213" t="str">
            <v>       行政运行</v>
          </cell>
          <cell r="B1213">
            <v>506</v>
          </cell>
          <cell r="C1213">
            <v>636</v>
          </cell>
        </row>
        <row r="1214">
          <cell r="A1214" t="str">
            <v>       一般行政管理实务</v>
          </cell>
          <cell r="B1214">
            <v>18</v>
          </cell>
          <cell r="C1214">
            <v>16</v>
          </cell>
        </row>
        <row r="1215">
          <cell r="A1215" t="str">
            <v>       机关服务</v>
          </cell>
        </row>
        <row r="1215">
          <cell r="C1215">
            <v>0</v>
          </cell>
        </row>
        <row r="1216">
          <cell r="A1216" t="str">
            <v>       消防应急救援</v>
          </cell>
          <cell r="B1216">
            <v>307</v>
          </cell>
          <cell r="C1216">
            <v>375</v>
          </cell>
        </row>
        <row r="1217">
          <cell r="A1217" t="str">
            <v>       其他消防事务支出</v>
          </cell>
        </row>
        <row r="1217">
          <cell r="C1217">
            <v>0</v>
          </cell>
        </row>
        <row r="1218">
          <cell r="A1218" t="str">
            <v>     森林消防事务</v>
          </cell>
          <cell r="B1218">
            <v>23</v>
          </cell>
          <cell r="C1218">
            <v>125</v>
          </cell>
        </row>
        <row r="1219">
          <cell r="A1219" t="str">
            <v>       行政运行</v>
          </cell>
          <cell r="B1219">
            <v>23</v>
          </cell>
          <cell r="C1219">
            <v>0</v>
          </cell>
        </row>
        <row r="1220">
          <cell r="A1220" t="str">
            <v>       一般行政管理事务</v>
          </cell>
        </row>
        <row r="1220">
          <cell r="C1220">
            <v>0</v>
          </cell>
        </row>
        <row r="1221">
          <cell r="A1221" t="str">
            <v>       机关服务</v>
          </cell>
        </row>
        <row r="1221">
          <cell r="C1221">
            <v>0</v>
          </cell>
        </row>
        <row r="1222">
          <cell r="A1222" t="str">
            <v>       森林消防应急救援</v>
          </cell>
        </row>
        <row r="1222">
          <cell r="C1222">
            <v>125</v>
          </cell>
        </row>
        <row r="1223">
          <cell r="A1223" t="str">
            <v>       其他森林消防事务支出</v>
          </cell>
        </row>
        <row r="1223">
          <cell r="C1223">
            <v>0</v>
          </cell>
        </row>
        <row r="1224">
          <cell r="A1224" t="str">
            <v>     煤矿安全</v>
          </cell>
          <cell r="B1224">
            <v>0</v>
          </cell>
          <cell r="C1224">
            <v>0</v>
          </cell>
        </row>
        <row r="1225">
          <cell r="A1225" t="str">
            <v>       行政运行</v>
          </cell>
        </row>
        <row r="1225">
          <cell r="C1225">
            <v>0</v>
          </cell>
        </row>
        <row r="1226">
          <cell r="A1226" t="str">
            <v>       一般行政管理事务</v>
          </cell>
        </row>
        <row r="1226">
          <cell r="C1226">
            <v>0</v>
          </cell>
        </row>
        <row r="1227">
          <cell r="A1227" t="str">
            <v>       机关服务</v>
          </cell>
        </row>
        <row r="1227">
          <cell r="C1227">
            <v>0</v>
          </cell>
        </row>
        <row r="1228">
          <cell r="A1228" t="str">
            <v>       煤矿安全监察事务</v>
          </cell>
        </row>
        <row r="1228">
          <cell r="C1228">
            <v>0</v>
          </cell>
        </row>
        <row r="1229">
          <cell r="A1229" t="str">
            <v>       煤矿应急救援事务</v>
          </cell>
        </row>
        <row r="1229">
          <cell r="C1229">
            <v>0</v>
          </cell>
        </row>
        <row r="1230">
          <cell r="A1230" t="str">
            <v>       事业运行</v>
          </cell>
        </row>
        <row r="1230">
          <cell r="C1230">
            <v>0</v>
          </cell>
        </row>
        <row r="1231">
          <cell r="A1231" t="str">
            <v>       其他煤矿安全支出</v>
          </cell>
        </row>
        <row r="1231">
          <cell r="C1231">
            <v>0</v>
          </cell>
        </row>
        <row r="1232">
          <cell r="A1232" t="str">
            <v>     地震事务</v>
          </cell>
          <cell r="B1232">
            <v>0</v>
          </cell>
          <cell r="C1232">
            <v>0</v>
          </cell>
        </row>
        <row r="1233">
          <cell r="A1233" t="str">
            <v>       行政运行</v>
          </cell>
        </row>
        <row r="1233">
          <cell r="C1233">
            <v>0</v>
          </cell>
        </row>
        <row r="1234">
          <cell r="A1234" t="str">
            <v>       一般行政管理事务</v>
          </cell>
        </row>
        <row r="1234">
          <cell r="C1234">
            <v>0</v>
          </cell>
        </row>
        <row r="1235">
          <cell r="A1235" t="str">
            <v>       机关服务</v>
          </cell>
        </row>
        <row r="1235">
          <cell r="C1235">
            <v>0</v>
          </cell>
        </row>
        <row r="1236">
          <cell r="A1236" t="str">
            <v>       地震监测</v>
          </cell>
        </row>
        <row r="1236">
          <cell r="C1236">
            <v>0</v>
          </cell>
        </row>
        <row r="1237">
          <cell r="A1237" t="str">
            <v>       地震预测预报</v>
          </cell>
        </row>
        <row r="1237">
          <cell r="C1237">
            <v>0</v>
          </cell>
        </row>
        <row r="1238">
          <cell r="A1238" t="str">
            <v>       地震灾害预防</v>
          </cell>
        </row>
        <row r="1238">
          <cell r="C1238">
            <v>0</v>
          </cell>
        </row>
        <row r="1239">
          <cell r="A1239" t="str">
            <v>       地震应急救援</v>
          </cell>
        </row>
        <row r="1239">
          <cell r="C1239">
            <v>0</v>
          </cell>
        </row>
        <row r="1240">
          <cell r="A1240" t="str">
            <v>       地震环境探察</v>
          </cell>
        </row>
        <row r="1240">
          <cell r="C1240">
            <v>0</v>
          </cell>
        </row>
        <row r="1241">
          <cell r="A1241" t="str">
            <v>       防震减灾信息管理</v>
          </cell>
        </row>
        <row r="1241">
          <cell r="C1241">
            <v>0</v>
          </cell>
        </row>
        <row r="1242">
          <cell r="A1242" t="str">
            <v>       防震减灾基础管理</v>
          </cell>
        </row>
        <row r="1242">
          <cell r="C1242">
            <v>0</v>
          </cell>
        </row>
        <row r="1243">
          <cell r="A1243" t="str">
            <v>       地震事业机构</v>
          </cell>
        </row>
        <row r="1243">
          <cell r="C1243">
            <v>0</v>
          </cell>
        </row>
        <row r="1244">
          <cell r="A1244" t="str">
            <v>       其他地震事务支出</v>
          </cell>
        </row>
        <row r="1244">
          <cell r="C1244">
            <v>0</v>
          </cell>
        </row>
        <row r="1245">
          <cell r="A1245" t="str">
            <v>     自然灾害防治</v>
          </cell>
          <cell r="B1245">
            <v>49</v>
          </cell>
          <cell r="C1245">
            <v>50</v>
          </cell>
        </row>
        <row r="1246">
          <cell r="A1246" t="str">
            <v>       地质灾害防治</v>
          </cell>
          <cell r="B1246">
            <v>13</v>
          </cell>
          <cell r="C1246">
            <v>15</v>
          </cell>
        </row>
        <row r="1247">
          <cell r="A1247" t="str">
            <v>       森林草原防灾减灾</v>
          </cell>
          <cell r="B1247">
            <v>31</v>
          </cell>
          <cell r="C1247">
            <v>30</v>
          </cell>
        </row>
        <row r="1248">
          <cell r="A1248" t="str">
            <v>       其他自然灾害防治支出</v>
          </cell>
          <cell r="B1248">
            <v>5</v>
          </cell>
          <cell r="C1248">
            <v>5</v>
          </cell>
        </row>
        <row r="1249">
          <cell r="A1249" t="str">
            <v>     自然灾害救灾及恢复重建支出</v>
          </cell>
          <cell r="B1249">
            <v>1383</v>
          </cell>
          <cell r="C1249">
            <v>700</v>
          </cell>
        </row>
        <row r="1250">
          <cell r="A1250" t="str">
            <v>       自然灾害救灾补助</v>
          </cell>
          <cell r="B1250">
            <v>65</v>
          </cell>
          <cell r="C1250">
            <v>70</v>
          </cell>
        </row>
        <row r="1251">
          <cell r="A1251" t="str">
            <v>       自然灾害灾后重建补助</v>
          </cell>
          <cell r="B1251">
            <v>1318</v>
          </cell>
          <cell r="C1251">
            <v>600</v>
          </cell>
        </row>
        <row r="1252">
          <cell r="A1252" t="str">
            <v>      其他自然灾害救灾及恢复重建支出</v>
          </cell>
        </row>
        <row r="1252">
          <cell r="C1252">
            <v>30</v>
          </cell>
        </row>
        <row r="1253">
          <cell r="A1253" t="str">
            <v>     其他灾害防治及应急管理支出</v>
          </cell>
          <cell r="B1253">
            <v>304</v>
          </cell>
          <cell r="C1253">
            <v>28</v>
          </cell>
        </row>
        <row r="1254">
          <cell r="A1254" t="str">
            <v>二十二、预备费</v>
          </cell>
        </row>
        <row r="1254">
          <cell r="C1254">
            <v>6000</v>
          </cell>
        </row>
        <row r="1255">
          <cell r="A1255" t="str">
            <v>二十三、债务付息支出</v>
          </cell>
          <cell r="B1255">
            <v>6046</v>
          </cell>
          <cell r="C1255">
            <v>6558</v>
          </cell>
        </row>
        <row r="1256">
          <cell r="A1256" t="str">
            <v>      地方政府一般债务付息支出</v>
          </cell>
          <cell r="B1256">
            <v>6046</v>
          </cell>
          <cell r="C1256">
            <v>6558</v>
          </cell>
        </row>
        <row r="1257">
          <cell r="A1257" t="str">
            <v>        地方政府一般债券付息支出</v>
          </cell>
          <cell r="B1257">
            <v>5607</v>
          </cell>
          <cell r="C1257">
            <v>6193</v>
          </cell>
        </row>
        <row r="1258">
          <cell r="A1258" t="str">
            <v>        地方政府向外国政府借款付息支出</v>
          </cell>
        </row>
        <row r="1258">
          <cell r="C1258">
            <v>0</v>
          </cell>
        </row>
        <row r="1259">
          <cell r="A1259" t="str">
            <v>        地方政府向国际组织借款付息支出</v>
          </cell>
          <cell r="B1259">
            <v>439</v>
          </cell>
          <cell r="C1259">
            <v>365</v>
          </cell>
        </row>
        <row r="1260">
          <cell r="A1260" t="str">
            <v>        地方政府其他一般债务付息支出</v>
          </cell>
        </row>
        <row r="1260">
          <cell r="C1260">
            <v>0</v>
          </cell>
        </row>
        <row r="1261">
          <cell r="A1261" t="str">
            <v>二十四、债务发行费用支出</v>
          </cell>
          <cell r="B1261">
            <v>52</v>
          </cell>
          <cell r="C1261">
            <v>52</v>
          </cell>
        </row>
        <row r="1262">
          <cell r="A1262" t="str">
            <v>      地方政府一般债务发行费用支出</v>
          </cell>
          <cell r="B1262">
            <v>52</v>
          </cell>
          <cell r="C1262">
            <v>52</v>
          </cell>
        </row>
        <row r="1263">
          <cell r="A1263" t="str">
            <v>二十五、其他支出</v>
          </cell>
          <cell r="B1263">
            <v>226</v>
          </cell>
          <cell r="C1263">
            <v>260</v>
          </cell>
        </row>
        <row r="1264">
          <cell r="A1264" t="str">
            <v>        年初预留</v>
          </cell>
        </row>
        <row r="1264">
          <cell r="C1264">
            <v>0</v>
          </cell>
        </row>
        <row r="1265">
          <cell r="A1265" t="str">
            <v>        其他支出</v>
          </cell>
          <cell r="B1265">
            <v>226</v>
          </cell>
          <cell r="C1265">
            <v>260</v>
          </cell>
        </row>
        <row r="1268">
          <cell r="A1268" t="str">
            <v>支出合计</v>
          </cell>
          <cell r="B1268">
            <v>334684</v>
          </cell>
          <cell r="C1268">
            <v>358288</v>
          </cell>
        </row>
      </sheetData>
      <sheetData sheetId="5"/>
      <sheetData sheetId="6">
        <row r="7">
          <cell r="F7">
            <v>29723</v>
          </cell>
        </row>
        <row r="94">
          <cell r="F94">
            <v>388011</v>
          </cell>
        </row>
      </sheetData>
      <sheetData sheetId="7">
        <row r="7">
          <cell r="B7">
            <v>176974</v>
          </cell>
        </row>
        <row r="7">
          <cell r="I7">
            <v>29723</v>
          </cell>
        </row>
        <row r="8">
          <cell r="B8">
            <v>88000</v>
          </cell>
        </row>
        <row r="8">
          <cell r="I8">
            <v>4000</v>
          </cell>
        </row>
        <row r="9">
          <cell r="B9">
            <v>26000</v>
          </cell>
        </row>
        <row r="10">
          <cell r="B10">
            <v>-2</v>
          </cell>
        </row>
        <row r="10">
          <cell r="I10">
            <v>4000</v>
          </cell>
        </row>
        <row r="11">
          <cell r="B11">
            <v>14</v>
          </cell>
        </row>
        <row r="12">
          <cell r="B12">
            <v>1793</v>
          </cell>
        </row>
        <row r="13">
          <cell r="B13">
            <v>8</v>
          </cell>
        </row>
        <row r="14">
          <cell r="B14">
            <v>10449</v>
          </cell>
        </row>
        <row r="15">
          <cell r="B15">
            <v>13738</v>
          </cell>
        </row>
        <row r="16">
          <cell r="B16">
            <v>44000</v>
          </cell>
        </row>
        <row r="18">
          <cell r="B18">
            <v>1100</v>
          </cell>
        </row>
        <row r="20">
          <cell r="B20">
            <v>8000</v>
          </cell>
        </row>
        <row r="24">
          <cell r="B24">
            <v>700</v>
          </cell>
        </row>
        <row r="25">
          <cell r="B25">
            <v>10000</v>
          </cell>
        </row>
        <row r="29">
          <cell r="B29">
            <v>1050</v>
          </cell>
        </row>
        <row r="30">
          <cell r="B30">
            <v>40</v>
          </cell>
        </row>
        <row r="33">
          <cell r="B33">
            <v>850</v>
          </cell>
        </row>
        <row r="34">
          <cell r="B34">
            <v>4300</v>
          </cell>
        </row>
        <row r="35">
          <cell r="B35">
            <v>86</v>
          </cell>
        </row>
        <row r="36">
          <cell r="B36">
            <v>300</v>
          </cell>
        </row>
        <row r="37">
          <cell r="B37">
            <v>4700</v>
          </cell>
        </row>
        <row r="38">
          <cell r="B38">
            <v>9200</v>
          </cell>
        </row>
        <row r="39">
          <cell r="B39">
            <v>3</v>
          </cell>
        </row>
        <row r="41">
          <cell r="B41">
            <v>2000</v>
          </cell>
        </row>
        <row r="42">
          <cell r="B42">
            <v>270</v>
          </cell>
        </row>
        <row r="47">
          <cell r="B47">
            <v>755</v>
          </cell>
        </row>
        <row r="49">
          <cell r="B49">
            <v>120</v>
          </cell>
        </row>
        <row r="51">
          <cell r="B51">
            <v>526</v>
          </cell>
        </row>
        <row r="52">
          <cell r="B52">
            <v>18000</v>
          </cell>
        </row>
        <row r="61">
          <cell r="B61">
            <v>30</v>
          </cell>
        </row>
        <row r="63">
          <cell r="B63">
            <v>5</v>
          </cell>
        </row>
        <row r="64">
          <cell r="B64">
            <v>60</v>
          </cell>
        </row>
        <row r="73">
          <cell r="B73">
            <v>17905</v>
          </cell>
        </row>
        <row r="76">
          <cell r="B76">
            <v>8779</v>
          </cell>
        </row>
        <row r="77">
          <cell r="B77">
            <v>42800</v>
          </cell>
        </row>
        <row r="78">
          <cell r="B78">
            <v>40000</v>
          </cell>
        </row>
        <row r="78">
          <cell r="I78">
            <v>10448</v>
          </cell>
        </row>
        <row r="79">
          <cell r="B79">
            <v>1500</v>
          </cell>
        </row>
        <row r="79">
          <cell r="I79">
            <v>6880</v>
          </cell>
        </row>
        <row r="80">
          <cell r="B80">
            <v>1300</v>
          </cell>
        </row>
        <row r="81">
          <cell r="B81">
            <v>0</v>
          </cell>
        </row>
        <row r="82">
          <cell r="B82">
            <v>21626</v>
          </cell>
        </row>
        <row r="82">
          <cell r="I82">
            <v>8395</v>
          </cell>
        </row>
        <row r="83">
          <cell r="B83">
            <v>0</v>
          </cell>
        </row>
        <row r="84">
          <cell r="B84">
            <v>15769</v>
          </cell>
        </row>
        <row r="94">
          <cell r="B94">
            <v>388011</v>
          </cell>
        </row>
        <row r="94">
          <cell r="I94">
            <v>388011</v>
          </cell>
        </row>
      </sheetData>
      <sheetData sheetId="8"/>
      <sheetData sheetId="9"/>
      <sheetData sheetId="10"/>
      <sheetData sheetId="11"/>
      <sheetData sheetId="12">
        <row r="6">
          <cell r="B6">
            <v>62000</v>
          </cell>
          <cell r="C6">
            <v>44000</v>
          </cell>
          <cell r="D6">
            <v>0</v>
          </cell>
          <cell r="E6">
            <v>1100</v>
          </cell>
          <cell r="F6">
            <v>0</v>
          </cell>
          <cell r="G6">
            <v>8000</v>
          </cell>
          <cell r="H6">
            <v>0</v>
          </cell>
          <cell r="I6">
            <v>0</v>
          </cell>
          <cell r="J6">
            <v>0</v>
          </cell>
          <cell r="K6">
            <v>700</v>
          </cell>
          <cell r="L6">
            <v>10000</v>
          </cell>
          <cell r="M6">
            <v>0</v>
          </cell>
          <cell r="N6">
            <v>0</v>
          </cell>
          <cell r="O6">
            <v>0</v>
          </cell>
          <cell r="P6">
            <v>1050</v>
          </cell>
          <cell r="Q6">
            <v>40</v>
          </cell>
          <cell r="R6">
            <v>0</v>
          </cell>
          <cell r="S6">
            <v>0</v>
          </cell>
          <cell r="T6">
            <v>850</v>
          </cell>
          <cell r="U6">
            <v>4300</v>
          </cell>
          <cell r="V6">
            <v>86</v>
          </cell>
          <cell r="W6">
            <v>300</v>
          </cell>
          <cell r="X6">
            <v>4700</v>
          </cell>
          <cell r="Y6">
            <v>9200</v>
          </cell>
          <cell r="Z6">
            <v>3</v>
          </cell>
          <cell r="AA6">
            <v>0</v>
          </cell>
          <cell r="AB6">
            <v>2000</v>
          </cell>
          <cell r="AC6">
            <v>270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755</v>
          </cell>
          <cell r="AI6">
            <v>0</v>
          </cell>
          <cell r="AJ6">
            <v>120</v>
          </cell>
          <cell r="AK6">
            <v>0</v>
          </cell>
          <cell r="AL6">
            <v>526</v>
          </cell>
        </row>
      </sheetData>
      <sheetData sheetId="13">
        <row r="6">
          <cell r="B6">
            <v>18000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30</v>
          </cell>
          <cell r="L6">
            <v>0</v>
          </cell>
          <cell r="M6">
            <v>5</v>
          </cell>
          <cell r="N6">
            <v>60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17905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B7" sqref="B7"/>
    </sheetView>
  </sheetViews>
  <sheetFormatPr defaultColWidth="9" defaultRowHeight="13.5" outlineLevelCol="3"/>
  <cols>
    <col min="1" max="1" width="50.625" customWidth="1"/>
    <col min="2" max="2" width="25.625" customWidth="1"/>
    <col min="3" max="3" width="15.75" hidden="1" customWidth="1"/>
    <col min="4" max="4" width="16.25" hidden="1" customWidth="1"/>
  </cols>
  <sheetData>
    <row r="1" ht="27" spans="1:4">
      <c r="A1" s="93" t="s">
        <v>0</v>
      </c>
      <c r="B1" s="93"/>
      <c r="C1" s="93"/>
      <c r="D1" s="93"/>
    </row>
    <row r="2" customFormat="1" ht="30" customHeight="1" spans="1:4">
      <c r="A2" s="147"/>
      <c r="B2" s="148" t="s">
        <v>1</v>
      </c>
      <c r="C2" s="95"/>
      <c r="D2" s="97" t="s">
        <v>1</v>
      </c>
    </row>
    <row r="3" ht="42" customHeight="1" spans="1:4">
      <c r="A3" s="99" t="s">
        <v>2</v>
      </c>
      <c r="B3" s="99" t="s">
        <v>3</v>
      </c>
      <c r="C3" s="99" t="s">
        <v>4</v>
      </c>
      <c r="D3" s="99" t="s">
        <v>5</v>
      </c>
    </row>
    <row r="4" ht="21.75" customHeight="1" spans="1:4">
      <c r="A4" s="149" t="s">
        <v>6</v>
      </c>
      <c r="B4" s="150">
        <f>SUM(B5:B18)</f>
        <v>141776</v>
      </c>
      <c r="C4" s="150">
        <f>SUM(C5:C18)</f>
        <v>161037</v>
      </c>
      <c r="D4" s="109">
        <f t="shared" ref="D4:D8" si="0">C4/B4</f>
        <v>1.13585515178874</v>
      </c>
    </row>
    <row r="5" ht="21.75" customHeight="1" spans="1:4">
      <c r="A5" s="149" t="s">
        <v>7</v>
      </c>
      <c r="B5" s="150">
        <v>56958</v>
      </c>
      <c r="C5" s="150">
        <v>53667</v>
      </c>
      <c r="D5" s="109">
        <f t="shared" si="0"/>
        <v>0.942220583587907</v>
      </c>
    </row>
    <row r="6" ht="21.75" customHeight="1" spans="1:4">
      <c r="A6" s="149" t="s">
        <v>8</v>
      </c>
      <c r="B6" s="150"/>
      <c r="C6" s="150"/>
      <c r="D6" s="109"/>
    </row>
    <row r="7" ht="21.75" customHeight="1" spans="1:4">
      <c r="A7" s="149" t="s">
        <v>9</v>
      </c>
      <c r="B7" s="150">
        <v>11373</v>
      </c>
      <c r="C7" s="150">
        <v>9739</v>
      </c>
      <c r="D7" s="109">
        <f t="shared" si="0"/>
        <v>0.856326387057065</v>
      </c>
    </row>
    <row r="8" ht="21.75" customHeight="1" spans="1:4">
      <c r="A8" s="149" t="s">
        <v>10</v>
      </c>
      <c r="B8" s="150">
        <v>47856</v>
      </c>
      <c r="C8" s="150">
        <v>63875</v>
      </c>
      <c r="D8" s="109">
        <f t="shared" si="0"/>
        <v>1.33473336676697</v>
      </c>
    </row>
    <row r="9" ht="21.75" customHeight="1" spans="1:4">
      <c r="A9" s="149" t="s">
        <v>11</v>
      </c>
      <c r="B9" s="150"/>
      <c r="C9" s="150"/>
      <c r="D9" s="109"/>
    </row>
    <row r="10" ht="21.75" customHeight="1" spans="1:4">
      <c r="A10" s="149" t="s">
        <v>12</v>
      </c>
      <c r="B10" s="150">
        <v>8971</v>
      </c>
      <c r="C10" s="150">
        <v>10000</v>
      </c>
      <c r="D10" s="109">
        <f t="shared" ref="D10:D26" si="1">C10/B10</f>
        <v>1.11470293166871</v>
      </c>
    </row>
    <row r="11" ht="21.75" customHeight="1" spans="1:4">
      <c r="A11" s="149" t="s">
        <v>13</v>
      </c>
      <c r="B11" s="150">
        <v>2578</v>
      </c>
      <c r="C11" s="150">
        <v>2600</v>
      </c>
      <c r="D11" s="109">
        <f t="shared" si="1"/>
        <v>1.00853374709077</v>
      </c>
    </row>
    <row r="12" ht="21.75" customHeight="1" spans="1:4">
      <c r="A12" s="149" t="s">
        <v>14</v>
      </c>
      <c r="B12" s="150">
        <v>1660</v>
      </c>
      <c r="C12" s="150">
        <v>1300</v>
      </c>
      <c r="D12" s="109">
        <f t="shared" si="1"/>
        <v>0.783132530120482</v>
      </c>
    </row>
    <row r="13" ht="21.75" customHeight="1" spans="1:4">
      <c r="A13" s="149" t="s">
        <v>15</v>
      </c>
      <c r="B13" s="150">
        <v>6939</v>
      </c>
      <c r="C13" s="150">
        <v>7300</v>
      </c>
      <c r="D13" s="109">
        <f t="shared" si="1"/>
        <v>1.05202478743335</v>
      </c>
    </row>
    <row r="14" ht="21.75" customHeight="1" spans="1:4">
      <c r="A14" s="149" t="s">
        <v>16</v>
      </c>
      <c r="B14" s="150">
        <v>2281</v>
      </c>
      <c r="C14" s="150">
        <v>2682</v>
      </c>
      <c r="D14" s="109">
        <f t="shared" si="1"/>
        <v>1.17580008768084</v>
      </c>
    </row>
    <row r="15" ht="21.75" customHeight="1" spans="1:4">
      <c r="A15" s="149" t="s">
        <v>17</v>
      </c>
      <c r="B15" s="150">
        <v>403</v>
      </c>
      <c r="C15" s="150">
        <v>300</v>
      </c>
      <c r="D15" s="109">
        <f t="shared" si="1"/>
        <v>0.744416873449132</v>
      </c>
    </row>
    <row r="16" ht="21.75" customHeight="1" spans="1:4">
      <c r="A16" s="149" t="s">
        <v>18</v>
      </c>
      <c r="B16" s="150">
        <v>-7549</v>
      </c>
      <c r="C16" s="150">
        <v>1500</v>
      </c>
      <c r="D16" s="109">
        <f t="shared" si="1"/>
        <v>-0.198701814809909</v>
      </c>
    </row>
    <row r="17" ht="21.75" customHeight="1" spans="1:4">
      <c r="A17" s="149" t="s">
        <v>19</v>
      </c>
      <c r="B17" s="150">
        <v>10298</v>
      </c>
      <c r="C17" s="150">
        <v>8065</v>
      </c>
      <c r="D17" s="109">
        <f t="shared" si="1"/>
        <v>0.783161778986211</v>
      </c>
    </row>
    <row r="18" ht="21.75" customHeight="1" spans="1:4">
      <c r="A18" s="149" t="s">
        <v>20</v>
      </c>
      <c r="B18" s="150">
        <v>8</v>
      </c>
      <c r="C18" s="150">
        <v>9</v>
      </c>
      <c r="D18" s="109">
        <f t="shared" si="1"/>
        <v>1.125</v>
      </c>
    </row>
    <row r="19" ht="21.75" customHeight="1" spans="1:4">
      <c r="A19" s="149" t="s">
        <v>21</v>
      </c>
      <c r="B19" s="150">
        <f>SUM(B20:B25)</f>
        <v>35189</v>
      </c>
      <c r="C19" s="150">
        <f>SUM(C20:C25)</f>
        <v>50000</v>
      </c>
      <c r="D19" s="109">
        <f t="shared" si="1"/>
        <v>1.42089857625963</v>
      </c>
    </row>
    <row r="20" ht="21.75" customHeight="1" spans="1:4">
      <c r="A20" s="149" t="s">
        <v>22</v>
      </c>
      <c r="B20" s="150">
        <v>3966</v>
      </c>
      <c r="C20" s="150">
        <v>4000</v>
      </c>
      <c r="D20" s="109">
        <f t="shared" si="1"/>
        <v>1.00857286938981</v>
      </c>
    </row>
    <row r="21" ht="21.75" customHeight="1" spans="1:4">
      <c r="A21" s="149" t="s">
        <v>23</v>
      </c>
      <c r="B21" s="150">
        <v>2135</v>
      </c>
      <c r="C21" s="150">
        <v>2900</v>
      </c>
      <c r="D21" s="109">
        <f t="shared" si="1"/>
        <v>1.35831381733021</v>
      </c>
    </row>
    <row r="22" ht="21.75" customHeight="1" spans="1:4">
      <c r="A22" s="149" t="s">
        <v>24</v>
      </c>
      <c r="B22" s="150">
        <v>4682</v>
      </c>
      <c r="C22" s="150">
        <v>3000</v>
      </c>
      <c r="D22" s="109">
        <f t="shared" si="1"/>
        <v>0.640751815463477</v>
      </c>
    </row>
    <row r="23" ht="21.75" customHeight="1" spans="1:4">
      <c r="A23" s="149" t="s">
        <v>25</v>
      </c>
      <c r="B23" s="150">
        <v>17736</v>
      </c>
      <c r="C23" s="150">
        <v>20000</v>
      </c>
      <c r="D23" s="109">
        <f t="shared" si="1"/>
        <v>1.127649977447</v>
      </c>
    </row>
    <row r="24" ht="36" customHeight="1" spans="1:4">
      <c r="A24" s="149" t="s">
        <v>26</v>
      </c>
      <c r="B24" s="150">
        <v>6575</v>
      </c>
      <c r="C24" s="150">
        <v>20000</v>
      </c>
      <c r="D24" s="109">
        <f t="shared" si="1"/>
        <v>3.04182509505703</v>
      </c>
    </row>
    <row r="25" ht="21.75" customHeight="1" spans="1:4">
      <c r="A25" s="149" t="s">
        <v>27</v>
      </c>
      <c r="B25" s="150">
        <v>95</v>
      </c>
      <c r="C25" s="150">
        <v>100</v>
      </c>
      <c r="D25" s="109">
        <f t="shared" si="1"/>
        <v>1.05263157894737</v>
      </c>
    </row>
    <row r="26" s="146" customFormat="1" ht="21.75" customHeight="1" spans="1:4">
      <c r="A26" s="151" t="s">
        <v>28</v>
      </c>
      <c r="B26" s="152">
        <f>B4+B19</f>
        <v>176965</v>
      </c>
      <c r="C26" s="152">
        <f>C4+C19</f>
        <v>211037</v>
      </c>
      <c r="D26" s="153">
        <f t="shared" si="1"/>
        <v>1.19253524708276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C4" workbookViewId="0">
      <selection activeCell="Q28" sqref="Q28"/>
    </sheetView>
  </sheetViews>
  <sheetFormatPr defaultColWidth="10" defaultRowHeight="13.5"/>
  <cols>
    <col min="1" max="2" width="9" style="1" hidden="1"/>
    <col min="3" max="3" width="20.625" style="1" customWidth="1"/>
    <col min="4" max="4" width="20.625" style="1" hidden="1" customWidth="1"/>
    <col min="5" max="5" width="30.625" style="1" customWidth="1"/>
    <col min="6" max="7" width="20.625" style="1" hidden="1" customWidth="1"/>
    <col min="8" max="8" width="30.625" style="1" customWidth="1"/>
    <col min="9" max="9" width="20.625" style="1" hidden="1" customWidth="1"/>
    <col min="10" max="10" width="9.76666666666667" style="1" customWidth="1"/>
    <col min="11" max="16384" width="10" style="1"/>
  </cols>
  <sheetData>
    <row r="1" s="1" customFormat="1" ht="22.5" hidden="1" spans="1:4">
      <c r="A1" s="2">
        <v>0</v>
      </c>
      <c r="B1" s="2" t="s">
        <v>1205</v>
      </c>
      <c r="C1" s="2" t="s">
        <v>1206</v>
      </c>
      <c r="D1" s="2" t="s">
        <v>1207</v>
      </c>
    </row>
    <row r="2" s="1" customFormat="1" ht="22.5" hidden="1" spans="1:5">
      <c r="A2" s="2">
        <v>0</v>
      </c>
      <c r="B2" s="2" t="s">
        <v>1208</v>
      </c>
      <c r="C2" s="2" t="s">
        <v>1209</v>
      </c>
      <c r="D2" s="2" t="s">
        <v>1210</v>
      </c>
      <c r="E2" s="2"/>
    </row>
    <row r="3" s="1" customFormat="1" hidden="1" spans="1:9">
      <c r="A3" s="2">
        <v>0</v>
      </c>
      <c r="B3" s="2" t="s">
        <v>1211</v>
      </c>
      <c r="C3" s="2" t="s">
        <v>1212</v>
      </c>
      <c r="D3" s="1"/>
      <c r="E3" s="2" t="s">
        <v>1213</v>
      </c>
      <c r="F3" s="2" t="s">
        <v>1214</v>
      </c>
      <c r="G3" s="1"/>
      <c r="H3" s="2" t="s">
        <v>1215</v>
      </c>
      <c r="I3" s="2" t="s">
        <v>1216</v>
      </c>
    </row>
    <row r="4" s="1" customFormat="1" ht="45" customHeight="1" spans="1:9">
      <c r="A4" s="2">
        <v>0</v>
      </c>
      <c r="B4" s="1"/>
      <c r="C4" s="3" t="s">
        <v>1217</v>
      </c>
      <c r="D4" s="3"/>
      <c r="E4" s="3"/>
      <c r="F4" s="3"/>
      <c r="G4" s="3"/>
      <c r="H4" s="3"/>
      <c r="I4" s="3"/>
    </row>
    <row r="5" s="1" customFormat="1" ht="14.3" customHeight="1" spans="1:9">
      <c r="A5" s="2">
        <v>0</v>
      </c>
      <c r="B5" s="1"/>
      <c r="C5" s="2"/>
      <c r="D5" s="2"/>
      <c r="E5" s="1"/>
      <c r="F5" s="1"/>
      <c r="G5" s="1"/>
      <c r="H5" s="4" t="s">
        <v>1218</v>
      </c>
      <c r="I5" s="11" t="s">
        <v>1218</v>
      </c>
    </row>
    <row r="6" s="1" customFormat="1" ht="25" customHeight="1" spans="1:9">
      <c r="A6" s="2">
        <v>0</v>
      </c>
      <c r="B6" s="1"/>
      <c r="C6" s="5" t="s">
        <v>1219</v>
      </c>
      <c r="D6" s="5" t="s">
        <v>1220</v>
      </c>
      <c r="E6" s="5"/>
      <c r="F6" s="5"/>
      <c r="G6" s="6" t="s">
        <v>1221</v>
      </c>
      <c r="H6" s="7" t="s">
        <v>1221</v>
      </c>
      <c r="I6" s="6"/>
    </row>
    <row r="7" s="1" customFormat="1" ht="25" customHeight="1" spans="1:9">
      <c r="A7" s="2">
        <v>0</v>
      </c>
      <c r="B7" s="1"/>
      <c r="C7" s="5"/>
      <c r="D7" s="5"/>
      <c r="E7" s="5"/>
      <c r="F7" s="5"/>
      <c r="G7" s="6"/>
      <c r="H7" s="8"/>
      <c r="I7" s="6"/>
    </row>
    <row r="8" s="1" customFormat="1" ht="25" hidden="1" customHeight="1" spans="1:9">
      <c r="A8" s="2">
        <v>0</v>
      </c>
      <c r="B8" s="1"/>
      <c r="C8" s="5" t="s">
        <v>1222</v>
      </c>
      <c r="D8" s="5" t="s">
        <v>1223</v>
      </c>
      <c r="E8" s="5" t="s">
        <v>1224</v>
      </c>
      <c r="F8" s="5" t="s">
        <v>1225</v>
      </c>
      <c r="G8" s="5" t="s">
        <v>1226</v>
      </c>
      <c r="H8" s="5" t="s">
        <v>1227</v>
      </c>
      <c r="I8" s="5" t="s">
        <v>1228</v>
      </c>
    </row>
    <row r="9" s="1" customFormat="1" ht="45" customHeight="1" spans="1:9">
      <c r="A9" s="2" t="s">
        <v>1229</v>
      </c>
      <c r="B9" s="2" t="s">
        <v>1230</v>
      </c>
      <c r="C9" s="9" t="s">
        <v>1231</v>
      </c>
      <c r="D9" s="10">
        <v>55.375392</v>
      </c>
      <c r="E9" s="10">
        <v>26.10346</v>
      </c>
      <c r="F9" s="10">
        <v>29.271932</v>
      </c>
      <c r="G9" s="10">
        <v>46.7105321451</v>
      </c>
      <c r="H9" s="10">
        <v>19.7143806451</v>
      </c>
      <c r="I9" s="10">
        <v>26.9961515</v>
      </c>
    </row>
    <row r="10" s="1" customFormat="1" ht="14.3" hidden="1" customHeight="1" spans="1:9">
      <c r="A10" s="2">
        <v>0</v>
      </c>
      <c r="B10" s="1"/>
      <c r="C10" s="2" t="s">
        <v>1232</v>
      </c>
      <c r="D10" s="2"/>
      <c r="E10" s="2"/>
      <c r="F10" s="2"/>
      <c r="G10" s="2"/>
      <c r="H10" s="2"/>
      <c r="I10" s="2"/>
    </row>
  </sheetData>
  <mergeCells count="5">
    <mergeCell ref="C4:I4"/>
    <mergeCell ref="C10:I10"/>
    <mergeCell ref="C6:C7"/>
    <mergeCell ref="H6:H7"/>
    <mergeCell ref="D6:F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268"/>
  <sheetViews>
    <sheetView workbookViewId="0">
      <selection activeCell="H29" sqref="H29"/>
    </sheetView>
  </sheetViews>
  <sheetFormatPr defaultColWidth="9" defaultRowHeight="13.5" outlineLevelCol="3"/>
  <cols>
    <col min="1" max="1" width="50.625" style="89" customWidth="1"/>
    <col min="2" max="2" width="25.625" style="91" customWidth="1"/>
    <col min="3" max="3" width="11.25" style="91" hidden="1" customWidth="1"/>
    <col min="4" max="4" width="15" style="89" hidden="1" customWidth="1"/>
    <col min="5" max="16384" width="9" style="89"/>
  </cols>
  <sheetData>
    <row r="1" ht="27" spans="1:4">
      <c r="A1" s="92" t="s">
        <v>29</v>
      </c>
      <c r="B1" s="92"/>
      <c r="C1" s="93"/>
      <c r="D1" s="93"/>
    </row>
    <row r="2" customFormat="1" ht="30" customHeight="1" spans="1:4">
      <c r="A2" s="94"/>
      <c r="B2" s="96" t="s">
        <v>1</v>
      </c>
      <c r="C2" s="95"/>
      <c r="D2" s="97" t="s">
        <v>1</v>
      </c>
    </row>
    <row r="3" s="88" customFormat="1" ht="30.75" customHeight="1" spans="1:4">
      <c r="A3" s="98" t="s">
        <v>30</v>
      </c>
      <c r="B3" s="98" t="s">
        <v>3</v>
      </c>
      <c r="C3" s="99" t="s">
        <v>4</v>
      </c>
      <c r="D3" s="98" t="s">
        <v>5</v>
      </c>
    </row>
    <row r="4" ht="17.25" customHeight="1" spans="1:4">
      <c r="A4" s="100" t="s">
        <v>31</v>
      </c>
      <c r="B4" s="102">
        <f>B5+B17+B26+B37+B48+B59+B70+B78+B87+B104+B113+B124+B136+B143+B151+B157+B164+B171+B178+B185+B192+B200+B206+B212+B219+B234+B100</f>
        <v>24368</v>
      </c>
      <c r="C4" s="101">
        <f>C5+C17+C26+C37+C48+C59+C70+C78+C87+C104+C113+C124+C136+C143+C151+C157+C164+C171+C178+C185+C192+C200+C206+C212+C219+C234+C100</f>
        <v>27933</v>
      </c>
      <c r="D4" s="103">
        <f t="shared" ref="D4:D6" si="0">C4/B4</f>
        <v>1.14629842416284</v>
      </c>
    </row>
    <row r="5" ht="17.25" customHeight="1" spans="1:4">
      <c r="A5" s="104" t="s">
        <v>32</v>
      </c>
      <c r="B5" s="102">
        <f>SUM(B6:B16)</f>
        <v>505</v>
      </c>
      <c r="C5" s="120">
        <f>SUM(C6:C16)</f>
        <v>692</v>
      </c>
      <c r="D5" s="107">
        <f t="shared" si="0"/>
        <v>1.37029702970297</v>
      </c>
    </row>
    <row r="6" ht="17.25" customHeight="1" spans="1:4">
      <c r="A6" s="104" t="s">
        <v>33</v>
      </c>
      <c r="B6" s="102">
        <v>399</v>
      </c>
      <c r="C6" s="111">
        <v>361</v>
      </c>
      <c r="D6" s="109">
        <f t="shared" si="0"/>
        <v>0.904761904761905</v>
      </c>
    </row>
    <row r="7" ht="17.25" hidden="1" customHeight="1" spans="1:4">
      <c r="A7" s="110" t="s">
        <v>34</v>
      </c>
      <c r="B7" s="108"/>
      <c r="C7" s="111"/>
      <c r="D7" s="109"/>
    </row>
    <row r="8" ht="17.25" hidden="1" customHeight="1" spans="1:4">
      <c r="A8" s="112" t="s">
        <v>35</v>
      </c>
      <c r="B8" s="108"/>
      <c r="C8" s="111"/>
      <c r="D8" s="109"/>
    </row>
    <row r="9" ht="17.25" customHeight="1" spans="1:4">
      <c r="A9" s="113" t="s">
        <v>36</v>
      </c>
      <c r="B9" s="102">
        <v>18</v>
      </c>
      <c r="C9" s="111">
        <v>120</v>
      </c>
      <c r="D9" s="109">
        <f>C9/B9</f>
        <v>6.66666666666667</v>
      </c>
    </row>
    <row r="10" ht="17.25" hidden="1" customHeight="1" spans="1:4">
      <c r="A10" s="112" t="s">
        <v>37</v>
      </c>
      <c r="B10" s="108"/>
      <c r="C10" s="111"/>
      <c r="D10" s="109"/>
    </row>
    <row r="11" ht="17.25" customHeight="1" spans="1:4">
      <c r="A11" s="100" t="s">
        <v>38</v>
      </c>
      <c r="B11" s="102">
        <v>5</v>
      </c>
      <c r="C11" s="111"/>
      <c r="D11" s="114">
        <v>0</v>
      </c>
    </row>
    <row r="12" ht="17.25" customHeight="1" spans="1:4">
      <c r="A12" s="100" t="s">
        <v>39</v>
      </c>
      <c r="B12" s="102">
        <v>83</v>
      </c>
      <c r="C12" s="111">
        <v>205</v>
      </c>
      <c r="D12" s="109">
        <f>C12/B12</f>
        <v>2.46987951807229</v>
      </c>
    </row>
    <row r="13" ht="17.25" customHeight="1" spans="1:4">
      <c r="A13" s="100" t="s">
        <v>40</v>
      </c>
      <c r="B13" s="102"/>
      <c r="C13" s="111">
        <v>6</v>
      </c>
      <c r="D13" s="114">
        <v>0</v>
      </c>
    </row>
    <row r="14" ht="17.25" hidden="1" customHeight="1" spans="1:4">
      <c r="A14" s="115" t="s">
        <v>41</v>
      </c>
      <c r="B14" s="108"/>
      <c r="C14" s="111"/>
      <c r="D14" s="109"/>
    </row>
    <row r="15" ht="17.25" hidden="1" customHeight="1" spans="1:4">
      <c r="A15" s="115" t="s">
        <v>42</v>
      </c>
      <c r="B15" s="108"/>
      <c r="C15" s="111"/>
      <c r="D15" s="109"/>
    </row>
    <row r="16" ht="17.25" hidden="1" customHeight="1" spans="1:4">
      <c r="A16" s="115" t="s">
        <v>43</v>
      </c>
      <c r="B16" s="108"/>
      <c r="C16" s="111"/>
      <c r="D16" s="109"/>
    </row>
    <row r="17" ht="17.25" customHeight="1" spans="1:4">
      <c r="A17" s="104" t="s">
        <v>44</v>
      </c>
      <c r="B17" s="102">
        <f>SUM(B18:B25)</f>
        <v>488</v>
      </c>
      <c r="C17" s="120">
        <f>SUM(C18:C25)</f>
        <v>562</v>
      </c>
      <c r="D17" s="107">
        <f t="shared" ref="D17:D23" si="1">C17/B17</f>
        <v>1.15163934426229</v>
      </c>
    </row>
    <row r="18" ht="17.25" customHeight="1" spans="1:4">
      <c r="A18" s="104" t="s">
        <v>33</v>
      </c>
      <c r="B18" s="102">
        <v>454</v>
      </c>
      <c r="C18" s="111">
        <v>451</v>
      </c>
      <c r="D18" s="109">
        <f t="shared" si="1"/>
        <v>0.993392070484581</v>
      </c>
    </row>
    <row r="19" ht="17.25" customHeight="1" spans="1:4">
      <c r="A19" s="104" t="s">
        <v>34</v>
      </c>
      <c r="B19" s="102"/>
      <c r="C19" s="111">
        <v>64</v>
      </c>
      <c r="D19" s="114">
        <v>0</v>
      </c>
    </row>
    <row r="20" ht="17.25" hidden="1" customHeight="1" spans="1:4">
      <c r="A20" s="112" t="s">
        <v>35</v>
      </c>
      <c r="B20" s="108"/>
      <c r="C20" s="111"/>
      <c r="D20" s="109"/>
    </row>
    <row r="21" ht="17.25" customHeight="1" spans="1:4">
      <c r="A21" s="113" t="s">
        <v>45</v>
      </c>
      <c r="B21" s="102">
        <v>16</v>
      </c>
      <c r="C21" s="111">
        <v>25</v>
      </c>
      <c r="D21" s="109">
        <f t="shared" si="1"/>
        <v>1.5625</v>
      </c>
    </row>
    <row r="22" ht="17.25" customHeight="1" spans="1:4">
      <c r="A22" s="113" t="s">
        <v>46</v>
      </c>
      <c r="B22" s="102">
        <v>7</v>
      </c>
      <c r="C22" s="111">
        <v>7</v>
      </c>
      <c r="D22" s="109">
        <f t="shared" si="1"/>
        <v>1</v>
      </c>
    </row>
    <row r="23" ht="17.25" customHeight="1" spans="1:4">
      <c r="A23" s="113" t="s">
        <v>47</v>
      </c>
      <c r="B23" s="102">
        <v>11</v>
      </c>
      <c r="C23" s="111">
        <v>15</v>
      </c>
      <c r="D23" s="109">
        <f t="shared" si="1"/>
        <v>1.36363636363636</v>
      </c>
    </row>
    <row r="24" ht="17.25" hidden="1" customHeight="1" spans="1:4">
      <c r="A24" s="112" t="s">
        <v>42</v>
      </c>
      <c r="B24" s="108"/>
      <c r="C24" s="111"/>
      <c r="D24" s="109"/>
    </row>
    <row r="25" ht="17.25" hidden="1" customHeight="1" spans="1:4">
      <c r="A25" s="112" t="s">
        <v>48</v>
      </c>
      <c r="B25" s="108"/>
      <c r="C25" s="111"/>
      <c r="D25" s="109"/>
    </row>
    <row r="26" ht="17.25" customHeight="1" spans="1:4">
      <c r="A26" s="104" t="s">
        <v>49</v>
      </c>
      <c r="B26" s="102">
        <f>SUM(B27:B36)</f>
        <v>9414</v>
      </c>
      <c r="C26" s="120">
        <f>SUM(C27:C36)</f>
        <v>9783</v>
      </c>
      <c r="D26" s="107">
        <f t="shared" ref="D26:D29" si="2">C26/B26</f>
        <v>1.03919694072658</v>
      </c>
    </row>
    <row r="27" ht="17.25" customHeight="1" spans="1:4">
      <c r="A27" s="104" t="s">
        <v>33</v>
      </c>
      <c r="B27" s="102">
        <v>6012</v>
      </c>
      <c r="C27" s="111">
        <v>6214</v>
      </c>
      <c r="D27" s="109">
        <f t="shared" si="2"/>
        <v>1.0335994677312</v>
      </c>
    </row>
    <row r="28" ht="17.25" customHeight="1" spans="1:4">
      <c r="A28" s="104" t="s">
        <v>34</v>
      </c>
      <c r="B28" s="102">
        <v>2951</v>
      </c>
      <c r="C28" s="111">
        <v>2263</v>
      </c>
      <c r="D28" s="109">
        <f t="shared" si="2"/>
        <v>0.766858691968824</v>
      </c>
    </row>
    <row r="29" ht="17.25" customHeight="1" spans="1:4">
      <c r="A29" s="113" t="s">
        <v>35</v>
      </c>
      <c r="B29" s="102">
        <v>301</v>
      </c>
      <c r="C29" s="111">
        <v>388</v>
      </c>
      <c r="D29" s="109">
        <f t="shared" si="2"/>
        <v>1.2890365448505</v>
      </c>
    </row>
    <row r="30" ht="17.25" customHeight="1" spans="1:4">
      <c r="A30" s="113" t="s">
        <v>50</v>
      </c>
      <c r="B30" s="102"/>
      <c r="C30" s="111">
        <v>108</v>
      </c>
      <c r="D30" s="114">
        <v>0</v>
      </c>
    </row>
    <row r="31" ht="17.25" customHeight="1" spans="1:4">
      <c r="A31" s="113" t="s">
        <v>51</v>
      </c>
      <c r="B31" s="102"/>
      <c r="C31" s="111">
        <v>140</v>
      </c>
      <c r="D31" s="114">
        <v>0</v>
      </c>
    </row>
    <row r="32" ht="17.25" hidden="1" customHeight="1" spans="1:4">
      <c r="A32" s="116" t="s">
        <v>52</v>
      </c>
      <c r="B32" s="108"/>
      <c r="C32" s="111"/>
      <c r="D32" s="109"/>
    </row>
    <row r="33" ht="17.25" customHeight="1" spans="1:4">
      <c r="A33" s="104" t="s">
        <v>53</v>
      </c>
      <c r="B33" s="102">
        <v>75</v>
      </c>
      <c r="C33" s="111">
        <v>126</v>
      </c>
      <c r="D33" s="109">
        <f t="shared" ref="D33:D39" si="3">C33/B33</f>
        <v>1.68</v>
      </c>
    </row>
    <row r="34" ht="17.25" hidden="1" customHeight="1" spans="1:4">
      <c r="A34" s="112" t="s">
        <v>54</v>
      </c>
      <c r="B34" s="108"/>
      <c r="C34" s="111"/>
      <c r="D34" s="109"/>
    </row>
    <row r="35" ht="17.25" hidden="1" customHeight="1" spans="1:4">
      <c r="A35" s="112" t="s">
        <v>42</v>
      </c>
      <c r="B35" s="108"/>
      <c r="C35" s="111"/>
      <c r="D35" s="109"/>
    </row>
    <row r="36" ht="17.25" customHeight="1" spans="1:4">
      <c r="A36" s="113" t="s">
        <v>55</v>
      </c>
      <c r="B36" s="102">
        <v>75</v>
      </c>
      <c r="C36" s="111">
        <v>544</v>
      </c>
      <c r="D36" s="109">
        <f t="shared" si="3"/>
        <v>7.25333333333333</v>
      </c>
    </row>
    <row r="37" ht="17.25" customHeight="1" spans="1:4">
      <c r="A37" s="104" t="s">
        <v>56</v>
      </c>
      <c r="B37" s="102">
        <f>SUM(B38:B47)</f>
        <v>723</v>
      </c>
      <c r="C37" s="120">
        <f>SUM(C38:C47)</f>
        <v>729</v>
      </c>
      <c r="D37" s="107">
        <f t="shared" si="3"/>
        <v>1.00829875518672</v>
      </c>
    </row>
    <row r="38" ht="17.25" customHeight="1" spans="1:4">
      <c r="A38" s="104" t="s">
        <v>33</v>
      </c>
      <c r="B38" s="102">
        <v>446</v>
      </c>
      <c r="C38" s="111">
        <v>325</v>
      </c>
      <c r="D38" s="109">
        <f t="shared" si="3"/>
        <v>0.728699551569507</v>
      </c>
    </row>
    <row r="39" ht="17.25" customHeight="1" spans="1:4">
      <c r="A39" s="104" t="s">
        <v>34</v>
      </c>
      <c r="B39" s="102">
        <v>152</v>
      </c>
      <c r="C39" s="111">
        <v>304</v>
      </c>
      <c r="D39" s="109">
        <f t="shared" si="3"/>
        <v>2</v>
      </c>
    </row>
    <row r="40" ht="17.25" hidden="1" customHeight="1" spans="1:4">
      <c r="A40" s="112" t="s">
        <v>35</v>
      </c>
      <c r="B40" s="108"/>
      <c r="C40" s="111"/>
      <c r="D40" s="109"/>
    </row>
    <row r="41" ht="17.25" customHeight="1" spans="1:4">
      <c r="A41" s="113" t="s">
        <v>57</v>
      </c>
      <c r="B41" s="102">
        <v>61</v>
      </c>
      <c r="C41" s="111"/>
      <c r="D41" s="114">
        <v>0</v>
      </c>
    </row>
    <row r="42" ht="17.25" hidden="1" customHeight="1" spans="1:4">
      <c r="A42" s="112" t="s">
        <v>58</v>
      </c>
      <c r="B42" s="108"/>
      <c r="C42" s="111"/>
      <c r="D42" s="109"/>
    </row>
    <row r="43" ht="17.25" hidden="1" customHeight="1" spans="1:4">
      <c r="A43" s="110" t="s">
        <v>59</v>
      </c>
      <c r="B43" s="108"/>
      <c r="C43" s="111"/>
      <c r="D43" s="109"/>
    </row>
    <row r="44" ht="17.25" hidden="1" customHeight="1" spans="1:4">
      <c r="A44" s="110" t="s">
        <v>60</v>
      </c>
      <c r="B44" s="108"/>
      <c r="C44" s="111"/>
      <c r="D44" s="109"/>
    </row>
    <row r="45" ht="17.25" customHeight="1" spans="1:4">
      <c r="A45" s="104" t="s">
        <v>61</v>
      </c>
      <c r="B45" s="102">
        <v>8</v>
      </c>
      <c r="C45" s="111"/>
      <c r="D45" s="114">
        <v>0</v>
      </c>
    </row>
    <row r="46" ht="17.25" customHeight="1" spans="1:4">
      <c r="A46" s="104" t="s">
        <v>42</v>
      </c>
      <c r="B46" s="102">
        <v>3</v>
      </c>
      <c r="C46" s="111"/>
      <c r="D46" s="114">
        <v>0</v>
      </c>
    </row>
    <row r="47" ht="17.25" customHeight="1" spans="1:4">
      <c r="A47" s="113" t="s">
        <v>62</v>
      </c>
      <c r="B47" s="102">
        <v>53</v>
      </c>
      <c r="C47" s="111">
        <v>100</v>
      </c>
      <c r="D47" s="109">
        <f t="shared" ref="D47:D50" si="4">C47/B47</f>
        <v>1.88679245283019</v>
      </c>
    </row>
    <row r="48" ht="17.25" customHeight="1" spans="1:4">
      <c r="A48" s="113" t="s">
        <v>63</v>
      </c>
      <c r="B48" s="102">
        <f>SUM(B49:B58)</f>
        <v>694</v>
      </c>
      <c r="C48" s="105">
        <f>SUM(C49:C58)</f>
        <v>2533</v>
      </c>
      <c r="D48" s="107">
        <f t="shared" si="4"/>
        <v>3.64985590778098</v>
      </c>
    </row>
    <row r="49" ht="17.25" customHeight="1" spans="1:4">
      <c r="A49" s="113" t="s">
        <v>33</v>
      </c>
      <c r="B49" s="102">
        <v>121</v>
      </c>
      <c r="C49" s="111">
        <v>114</v>
      </c>
      <c r="D49" s="109">
        <f t="shared" si="4"/>
        <v>0.942148760330578</v>
      </c>
    </row>
    <row r="50" ht="17.25" customHeight="1" spans="1:4">
      <c r="A50" s="100" t="s">
        <v>34</v>
      </c>
      <c r="B50" s="102">
        <v>35</v>
      </c>
      <c r="C50" s="111">
        <v>49</v>
      </c>
      <c r="D50" s="109">
        <f t="shared" si="4"/>
        <v>1.4</v>
      </c>
    </row>
    <row r="51" ht="17.25" hidden="1" customHeight="1" spans="1:4">
      <c r="A51" s="110" t="s">
        <v>35</v>
      </c>
      <c r="B51" s="108"/>
      <c r="C51" s="111"/>
      <c r="D51" s="109"/>
    </row>
    <row r="52" ht="17.25" customHeight="1" spans="1:4">
      <c r="A52" s="104" t="s">
        <v>64</v>
      </c>
      <c r="B52" s="102">
        <v>419</v>
      </c>
      <c r="C52" s="111">
        <v>2256</v>
      </c>
      <c r="D52" s="109">
        <f t="shared" ref="D52:D56" si="5">C52/B52</f>
        <v>5.38424821002387</v>
      </c>
    </row>
    <row r="53" ht="17.25" hidden="1" customHeight="1" spans="1:4">
      <c r="A53" s="110" t="s">
        <v>65</v>
      </c>
      <c r="B53" s="108"/>
      <c r="C53" s="111"/>
      <c r="D53" s="109"/>
    </row>
    <row r="54" ht="17.25" hidden="1" customHeight="1" spans="1:4">
      <c r="A54" s="112" t="s">
        <v>66</v>
      </c>
      <c r="B54" s="108"/>
      <c r="C54" s="111"/>
      <c r="D54" s="109"/>
    </row>
    <row r="55" ht="17.25" customHeight="1" spans="1:4">
      <c r="A55" s="113" t="s">
        <v>67</v>
      </c>
      <c r="B55" s="102">
        <v>80</v>
      </c>
      <c r="C55" s="111">
        <v>64</v>
      </c>
      <c r="D55" s="109">
        <f t="shared" si="5"/>
        <v>0.8</v>
      </c>
    </row>
    <row r="56" ht="17.25" customHeight="1" spans="1:4">
      <c r="A56" s="113" t="s">
        <v>68</v>
      </c>
      <c r="B56" s="102">
        <v>39</v>
      </c>
      <c r="C56" s="111">
        <v>50</v>
      </c>
      <c r="D56" s="109">
        <f t="shared" si="5"/>
        <v>1.28205128205128</v>
      </c>
    </row>
    <row r="57" ht="17.25" hidden="1" customHeight="1" spans="1:4">
      <c r="A57" s="110" t="s">
        <v>42</v>
      </c>
      <c r="B57" s="108"/>
      <c r="C57" s="111"/>
      <c r="D57" s="109"/>
    </row>
    <row r="58" ht="17.25" hidden="1" customHeight="1" spans="1:4">
      <c r="A58" s="112" t="s">
        <v>69</v>
      </c>
      <c r="B58" s="108"/>
      <c r="C58" s="111"/>
      <c r="D58" s="109"/>
    </row>
    <row r="59" ht="17.25" customHeight="1" spans="1:4">
      <c r="A59" s="117" t="s">
        <v>70</v>
      </c>
      <c r="B59" s="102">
        <f>SUM(B60:B69)</f>
        <v>1926</v>
      </c>
      <c r="C59" s="105">
        <f>SUM(C60:C69)</f>
        <v>2009</v>
      </c>
      <c r="D59" s="107">
        <f t="shared" ref="D59:D61" si="6">C59/B59</f>
        <v>1.04309449636552</v>
      </c>
    </row>
    <row r="60" ht="17.25" customHeight="1" spans="1:4">
      <c r="A60" s="113" t="s">
        <v>33</v>
      </c>
      <c r="B60" s="102">
        <v>943</v>
      </c>
      <c r="C60" s="111">
        <v>1147</v>
      </c>
      <c r="D60" s="109">
        <f t="shared" si="6"/>
        <v>1.21633085896076</v>
      </c>
    </row>
    <row r="61" ht="17.25" customHeight="1" spans="1:4">
      <c r="A61" s="100" t="s">
        <v>34</v>
      </c>
      <c r="B61" s="102">
        <v>402</v>
      </c>
      <c r="C61" s="111">
        <v>506</v>
      </c>
      <c r="D61" s="109">
        <f t="shared" si="6"/>
        <v>1.25870646766169</v>
      </c>
    </row>
    <row r="62" ht="17.25" hidden="1" customHeight="1" spans="1:4">
      <c r="A62" s="115" t="s">
        <v>35</v>
      </c>
      <c r="B62" s="108"/>
      <c r="C62" s="111"/>
      <c r="D62" s="109"/>
    </row>
    <row r="63" ht="17.25" hidden="1" customHeight="1" spans="1:4">
      <c r="A63" s="115" t="s">
        <v>71</v>
      </c>
      <c r="B63" s="108"/>
      <c r="C63" s="111"/>
      <c r="D63" s="109"/>
    </row>
    <row r="64" ht="17.25" customHeight="1" spans="1:4">
      <c r="A64" s="100" t="s">
        <v>72</v>
      </c>
      <c r="B64" s="102">
        <v>1</v>
      </c>
      <c r="C64" s="111"/>
      <c r="D64" s="114">
        <v>0</v>
      </c>
    </row>
    <row r="65" ht="17.25" hidden="1" customHeight="1" spans="1:4">
      <c r="A65" s="115" t="s">
        <v>73</v>
      </c>
      <c r="B65" s="108"/>
      <c r="C65" s="111"/>
      <c r="D65" s="109"/>
    </row>
    <row r="66" ht="17.25" customHeight="1" spans="1:4">
      <c r="A66" s="104" t="s">
        <v>74</v>
      </c>
      <c r="B66" s="102">
        <v>425</v>
      </c>
      <c r="C66" s="111">
        <v>56</v>
      </c>
      <c r="D66" s="109">
        <f t="shared" ref="D66:D71" si="7">C66/B66</f>
        <v>0.131764705882353</v>
      </c>
    </row>
    <row r="67" ht="17.25" customHeight="1" spans="1:4">
      <c r="A67" s="113" t="s">
        <v>75</v>
      </c>
      <c r="B67" s="102">
        <v>154</v>
      </c>
      <c r="C67" s="111">
        <v>300</v>
      </c>
      <c r="D67" s="109">
        <f t="shared" si="7"/>
        <v>1.94805194805195</v>
      </c>
    </row>
    <row r="68" ht="17.25" customHeight="1" spans="1:4">
      <c r="A68" s="113" t="s">
        <v>42</v>
      </c>
      <c r="B68" s="102">
        <v>1</v>
      </c>
      <c r="C68" s="111"/>
      <c r="D68" s="114">
        <v>0</v>
      </c>
    </row>
    <row r="69" ht="17.25" hidden="1" customHeight="1" spans="1:4">
      <c r="A69" s="112" t="s">
        <v>76</v>
      </c>
      <c r="B69" s="108"/>
      <c r="C69" s="111"/>
      <c r="D69" s="109"/>
    </row>
    <row r="70" ht="17.25" customHeight="1" spans="1:4">
      <c r="A70" s="104" t="s">
        <v>77</v>
      </c>
      <c r="B70" s="102">
        <f>SUM(B71:B77)</f>
        <v>213</v>
      </c>
      <c r="C70" s="105">
        <f>SUM(C71:C77)</f>
        <v>540</v>
      </c>
      <c r="D70" s="107">
        <f t="shared" si="7"/>
        <v>2.53521126760563</v>
      </c>
    </row>
    <row r="71" ht="17.25" customHeight="1" spans="1:4">
      <c r="A71" s="104" t="s">
        <v>33</v>
      </c>
      <c r="B71" s="102">
        <v>153</v>
      </c>
      <c r="C71" s="111">
        <v>540</v>
      </c>
      <c r="D71" s="109">
        <f t="shared" si="7"/>
        <v>3.52941176470588</v>
      </c>
    </row>
    <row r="72" ht="17.25" hidden="1" customHeight="1" spans="1:4">
      <c r="A72" s="110" t="s">
        <v>34</v>
      </c>
      <c r="B72" s="108"/>
      <c r="C72" s="111"/>
      <c r="D72" s="109"/>
    </row>
    <row r="73" ht="17.25" hidden="1" customHeight="1" spans="1:4">
      <c r="A73" s="112" t="s">
        <v>35</v>
      </c>
      <c r="B73" s="108"/>
      <c r="C73" s="111"/>
      <c r="D73" s="109"/>
    </row>
    <row r="74" ht="17.25" customHeight="1" spans="1:4">
      <c r="A74" s="104" t="s">
        <v>74</v>
      </c>
      <c r="B74" s="102">
        <v>60</v>
      </c>
      <c r="C74" s="111"/>
      <c r="D74" s="114">
        <v>0</v>
      </c>
    </row>
    <row r="75" ht="17.25" hidden="1" customHeight="1" spans="1:4">
      <c r="A75" s="112" t="s">
        <v>78</v>
      </c>
      <c r="B75" s="108"/>
      <c r="C75" s="111"/>
      <c r="D75" s="109"/>
    </row>
    <row r="76" ht="17.25" hidden="1" customHeight="1" spans="1:4">
      <c r="A76" s="112" t="s">
        <v>42</v>
      </c>
      <c r="B76" s="108"/>
      <c r="C76" s="111"/>
      <c r="D76" s="109"/>
    </row>
    <row r="77" ht="17.25" hidden="1" customHeight="1" spans="1:4">
      <c r="A77" s="112" t="s">
        <v>79</v>
      </c>
      <c r="B77" s="108"/>
      <c r="C77" s="111"/>
      <c r="D77" s="109"/>
    </row>
    <row r="78" ht="17.25" customHeight="1" spans="1:4">
      <c r="A78" s="113" t="s">
        <v>80</v>
      </c>
      <c r="B78" s="102">
        <f>SUM(B79:B86)</f>
        <v>663</v>
      </c>
      <c r="C78" s="105">
        <f>SUM(C79:C86)</f>
        <v>723</v>
      </c>
      <c r="D78" s="107">
        <f t="shared" ref="D78:D80" si="8">C78/B78</f>
        <v>1.09049773755656</v>
      </c>
    </row>
    <row r="79" ht="17.25" customHeight="1" spans="1:4">
      <c r="A79" s="104" t="s">
        <v>33</v>
      </c>
      <c r="B79" s="102">
        <v>286</v>
      </c>
      <c r="C79" s="111">
        <v>263</v>
      </c>
      <c r="D79" s="109">
        <f t="shared" si="8"/>
        <v>0.91958041958042</v>
      </c>
    </row>
    <row r="80" ht="17.25" customHeight="1" spans="1:4">
      <c r="A80" s="104" t="s">
        <v>34</v>
      </c>
      <c r="B80" s="102">
        <v>5</v>
      </c>
      <c r="C80" s="111">
        <v>12</v>
      </c>
      <c r="D80" s="109">
        <f t="shared" si="8"/>
        <v>2.4</v>
      </c>
    </row>
    <row r="81" ht="17.25" hidden="1" customHeight="1" spans="1:4">
      <c r="A81" s="110" t="s">
        <v>35</v>
      </c>
      <c r="B81" s="108"/>
      <c r="C81" s="111"/>
      <c r="D81" s="109"/>
    </row>
    <row r="82" ht="17.25" customHeight="1" spans="1:4">
      <c r="A82" s="118" t="s">
        <v>81</v>
      </c>
      <c r="B82" s="102">
        <v>372</v>
      </c>
      <c r="C82" s="111">
        <v>448</v>
      </c>
      <c r="D82" s="109">
        <f>C82/B82</f>
        <v>1.20430107526882</v>
      </c>
    </row>
    <row r="83" ht="17.25" hidden="1" customHeight="1" spans="1:4">
      <c r="A83" s="112" t="s">
        <v>82</v>
      </c>
      <c r="B83" s="108"/>
      <c r="C83" s="111"/>
      <c r="D83" s="109"/>
    </row>
    <row r="84" ht="17.25" hidden="1" customHeight="1" spans="1:4">
      <c r="A84" s="112" t="s">
        <v>74</v>
      </c>
      <c r="B84" s="108"/>
      <c r="C84" s="111"/>
      <c r="D84" s="109"/>
    </row>
    <row r="85" ht="17.25" hidden="1" customHeight="1" spans="1:4">
      <c r="A85" s="112" t="s">
        <v>42</v>
      </c>
      <c r="B85" s="108"/>
      <c r="C85" s="111"/>
      <c r="D85" s="109"/>
    </row>
    <row r="86" ht="17.25" hidden="1" customHeight="1" spans="1:4">
      <c r="A86" s="115" t="s">
        <v>83</v>
      </c>
      <c r="B86" s="108"/>
      <c r="C86" s="111"/>
      <c r="D86" s="109"/>
    </row>
    <row r="87" ht="17.25" hidden="1" customHeight="1" spans="1:4">
      <c r="A87" s="119" t="s">
        <v>84</v>
      </c>
      <c r="B87" s="105"/>
      <c r="C87" s="120"/>
      <c r="D87" s="121"/>
    </row>
    <row r="88" ht="17.25" hidden="1" customHeight="1" spans="1:4">
      <c r="A88" s="110" t="s">
        <v>33</v>
      </c>
      <c r="B88" s="108"/>
      <c r="C88" s="111"/>
      <c r="D88" s="109"/>
    </row>
    <row r="89" ht="17.25" hidden="1" customHeight="1" spans="1:4">
      <c r="A89" s="112" t="s">
        <v>34</v>
      </c>
      <c r="B89" s="108"/>
      <c r="C89" s="111"/>
      <c r="D89" s="109"/>
    </row>
    <row r="90" ht="17.25" hidden="1" customHeight="1" spans="1:4">
      <c r="A90" s="112" t="s">
        <v>35</v>
      </c>
      <c r="B90" s="108"/>
      <c r="C90" s="111"/>
      <c r="D90" s="109"/>
    </row>
    <row r="91" ht="17.25" hidden="1" customHeight="1" spans="1:4">
      <c r="A91" s="110" t="s">
        <v>85</v>
      </c>
      <c r="B91" s="108"/>
      <c r="C91" s="111"/>
      <c r="D91" s="109"/>
    </row>
    <row r="92" ht="17.25" hidden="1" customHeight="1" spans="1:4">
      <c r="A92" s="110" t="s">
        <v>86</v>
      </c>
      <c r="B92" s="108"/>
      <c r="C92" s="111"/>
      <c r="D92" s="109"/>
    </row>
    <row r="93" ht="17.25" hidden="1" customHeight="1" spans="1:4">
      <c r="A93" s="110" t="s">
        <v>74</v>
      </c>
      <c r="B93" s="108"/>
      <c r="C93" s="111"/>
      <c r="D93" s="109"/>
    </row>
    <row r="94" ht="17.25" hidden="1" customHeight="1" spans="1:4">
      <c r="A94" s="110" t="s">
        <v>87</v>
      </c>
      <c r="B94" s="108"/>
      <c r="C94" s="111"/>
      <c r="D94" s="109"/>
    </row>
    <row r="95" ht="17.25" hidden="1" customHeight="1" spans="1:4">
      <c r="A95" s="110" t="s">
        <v>88</v>
      </c>
      <c r="B95" s="108"/>
      <c r="C95" s="111"/>
      <c r="D95" s="109"/>
    </row>
    <row r="96" ht="17.25" hidden="1" customHeight="1" spans="1:4">
      <c r="A96" s="110" t="s">
        <v>89</v>
      </c>
      <c r="B96" s="108"/>
      <c r="C96" s="111"/>
      <c r="D96" s="109"/>
    </row>
    <row r="97" ht="17.25" hidden="1" customHeight="1" spans="1:4">
      <c r="A97" s="110" t="s">
        <v>90</v>
      </c>
      <c r="B97" s="108"/>
      <c r="C97" s="111"/>
      <c r="D97" s="109"/>
    </row>
    <row r="98" ht="17.25" hidden="1" customHeight="1" spans="1:4">
      <c r="A98" s="112" t="s">
        <v>42</v>
      </c>
      <c r="B98" s="108"/>
      <c r="C98" s="111"/>
      <c r="D98" s="109"/>
    </row>
    <row r="99" ht="17.25" hidden="1" customHeight="1" spans="1:4">
      <c r="A99" s="112" t="s">
        <v>91</v>
      </c>
      <c r="B99" s="108"/>
      <c r="C99" s="111"/>
      <c r="D99" s="109"/>
    </row>
    <row r="100" ht="17.25" customHeight="1" spans="1:4">
      <c r="A100" s="122" t="s">
        <v>92</v>
      </c>
      <c r="B100" s="102">
        <f>SUM(B101:B103)</f>
        <v>1177</v>
      </c>
      <c r="C100" s="105">
        <f>SUM(C101:C103)</f>
        <v>905</v>
      </c>
      <c r="D100" s="107">
        <f t="shared" ref="D100:D105" si="9">C100/B100</f>
        <v>0.768903993203059</v>
      </c>
    </row>
    <row r="101" s="89" customFormat="1" ht="17.25" customHeight="1" spans="1:4">
      <c r="A101" s="100" t="s">
        <v>93</v>
      </c>
      <c r="B101" s="102">
        <v>823</v>
      </c>
      <c r="C101" s="111">
        <v>500</v>
      </c>
      <c r="D101" s="109">
        <f t="shared" si="9"/>
        <v>0.607533414337789</v>
      </c>
    </row>
    <row r="102" s="89" customFormat="1" ht="17.25" hidden="1" customHeight="1" spans="1:4">
      <c r="A102" s="115" t="s">
        <v>42</v>
      </c>
      <c r="B102" s="108"/>
      <c r="C102" s="111"/>
      <c r="D102" s="109"/>
    </row>
    <row r="103" s="89" customFormat="1" ht="17.25" customHeight="1" spans="1:4">
      <c r="A103" s="100" t="s">
        <v>94</v>
      </c>
      <c r="B103" s="102">
        <v>354</v>
      </c>
      <c r="C103" s="111">
        <v>405</v>
      </c>
      <c r="D103" s="109">
        <f t="shared" si="9"/>
        <v>1.14406779661017</v>
      </c>
    </row>
    <row r="104" ht="17.25" customHeight="1" spans="1:4">
      <c r="A104" s="122" t="s">
        <v>95</v>
      </c>
      <c r="B104" s="102">
        <f>SUM(B105:B112)</f>
        <v>1182</v>
      </c>
      <c r="C104" s="120">
        <f>SUM(C105:C112)</f>
        <v>1151</v>
      </c>
      <c r="D104" s="107">
        <f t="shared" si="9"/>
        <v>0.973773265651438</v>
      </c>
    </row>
    <row r="105" ht="17.25" customHeight="1" spans="1:4">
      <c r="A105" s="104" t="s">
        <v>33</v>
      </c>
      <c r="B105" s="102">
        <v>897</v>
      </c>
      <c r="C105" s="111">
        <v>896</v>
      </c>
      <c r="D105" s="109">
        <f t="shared" si="9"/>
        <v>0.998885172798216</v>
      </c>
    </row>
    <row r="106" ht="17.25" customHeight="1" spans="1:4">
      <c r="A106" s="104" t="s">
        <v>34</v>
      </c>
      <c r="B106" s="102">
        <v>10</v>
      </c>
      <c r="C106" s="111"/>
      <c r="D106" s="114">
        <v>0</v>
      </c>
    </row>
    <row r="107" ht="17.25" hidden="1" customHeight="1" spans="1:4">
      <c r="A107" s="110" t="s">
        <v>35</v>
      </c>
      <c r="B107" s="108"/>
      <c r="C107" s="111"/>
      <c r="D107" s="109"/>
    </row>
    <row r="108" ht="17.25" customHeight="1" spans="1:4">
      <c r="A108" s="113" t="s">
        <v>96</v>
      </c>
      <c r="B108" s="102">
        <v>60</v>
      </c>
      <c r="C108" s="111">
        <v>48</v>
      </c>
      <c r="D108" s="109">
        <f t="shared" ref="D108:D110" si="10">C108/B108</f>
        <v>0.8</v>
      </c>
    </row>
    <row r="109" ht="17.25" customHeight="1" spans="1:4">
      <c r="A109" s="113" t="s">
        <v>97</v>
      </c>
      <c r="B109" s="102">
        <v>45</v>
      </c>
      <c r="C109" s="111">
        <v>45</v>
      </c>
      <c r="D109" s="109">
        <f t="shared" si="10"/>
        <v>1</v>
      </c>
    </row>
    <row r="110" ht="17.25" customHeight="1" spans="1:4">
      <c r="A110" s="113" t="s">
        <v>98</v>
      </c>
      <c r="B110" s="102">
        <v>46</v>
      </c>
      <c r="C110" s="111">
        <v>50</v>
      </c>
      <c r="D110" s="109">
        <f t="shared" si="10"/>
        <v>1.08695652173913</v>
      </c>
    </row>
    <row r="111" ht="17.25" hidden="1" customHeight="1" spans="1:4">
      <c r="A111" s="110" t="s">
        <v>42</v>
      </c>
      <c r="B111" s="108"/>
      <c r="C111" s="111"/>
      <c r="D111" s="109"/>
    </row>
    <row r="112" ht="17.25" customHeight="1" spans="1:4">
      <c r="A112" s="104" t="s">
        <v>99</v>
      </c>
      <c r="B112" s="102">
        <v>124</v>
      </c>
      <c r="C112" s="111">
        <v>112</v>
      </c>
      <c r="D112" s="109">
        <f t="shared" ref="D112:D114" si="11">C112/B112</f>
        <v>0.903225806451613</v>
      </c>
    </row>
    <row r="113" ht="17.25" customHeight="1" spans="1:4">
      <c r="A113" s="100" t="s">
        <v>100</v>
      </c>
      <c r="B113" s="102">
        <f>SUM(B114:B123)</f>
        <v>943</v>
      </c>
      <c r="C113" s="120">
        <f>SUM(C114:C123)</f>
        <v>1432</v>
      </c>
      <c r="D113" s="107">
        <f t="shared" si="11"/>
        <v>1.51855779427359</v>
      </c>
    </row>
    <row r="114" ht="17.25" customHeight="1" spans="1:4">
      <c r="A114" s="104" t="s">
        <v>33</v>
      </c>
      <c r="B114" s="102">
        <v>184</v>
      </c>
      <c r="C114" s="111">
        <v>195</v>
      </c>
      <c r="D114" s="109">
        <f t="shared" si="11"/>
        <v>1.05978260869565</v>
      </c>
    </row>
    <row r="115" ht="17.25" hidden="1" customHeight="1" spans="1:4">
      <c r="A115" s="110" t="s">
        <v>34</v>
      </c>
      <c r="B115" s="108"/>
      <c r="C115" s="111"/>
      <c r="D115" s="109"/>
    </row>
    <row r="116" ht="17.25" hidden="1" customHeight="1" spans="1:4">
      <c r="A116" s="110" t="s">
        <v>35</v>
      </c>
      <c r="B116" s="108"/>
      <c r="C116" s="111"/>
      <c r="D116" s="109"/>
    </row>
    <row r="117" ht="17.25" hidden="1" customHeight="1" spans="1:4">
      <c r="A117" s="112" t="s">
        <v>101</v>
      </c>
      <c r="B117" s="108"/>
      <c r="C117" s="111"/>
      <c r="D117" s="109"/>
    </row>
    <row r="118" ht="17.25" hidden="1" customHeight="1" spans="1:4">
      <c r="A118" s="112" t="s">
        <v>102</v>
      </c>
      <c r="B118" s="108"/>
      <c r="C118" s="111"/>
      <c r="D118" s="109"/>
    </row>
    <row r="119" ht="17.25" hidden="1" customHeight="1" spans="1:4">
      <c r="A119" s="112" t="s">
        <v>103</v>
      </c>
      <c r="B119" s="108"/>
      <c r="C119" s="111"/>
      <c r="D119" s="109"/>
    </row>
    <row r="120" ht="17.25" hidden="1" customHeight="1" spans="1:4">
      <c r="A120" s="110" t="s">
        <v>104</v>
      </c>
      <c r="B120" s="108"/>
      <c r="C120" s="111"/>
      <c r="D120" s="109"/>
    </row>
    <row r="121" ht="17.25" customHeight="1" spans="1:4">
      <c r="A121" s="104" t="s">
        <v>105</v>
      </c>
      <c r="B121" s="102">
        <v>459</v>
      </c>
      <c r="C121" s="111">
        <v>1237</v>
      </c>
      <c r="D121" s="109">
        <f>C121/B121</f>
        <v>2.69498910675381</v>
      </c>
    </row>
    <row r="122" ht="17.25" hidden="1" customHeight="1" spans="1:4">
      <c r="A122" s="110" t="s">
        <v>42</v>
      </c>
      <c r="B122" s="108"/>
      <c r="C122" s="111"/>
      <c r="D122" s="109"/>
    </row>
    <row r="123" ht="17.25" customHeight="1" spans="1:4">
      <c r="A123" s="113" t="s">
        <v>106</v>
      </c>
      <c r="B123" s="102">
        <v>300</v>
      </c>
      <c r="C123" s="111"/>
      <c r="D123" s="114">
        <v>0</v>
      </c>
    </row>
    <row r="124" ht="17.25" customHeight="1" spans="1:4">
      <c r="A124" s="113" t="s">
        <v>107</v>
      </c>
      <c r="B124" s="102">
        <f>SUM(B125:B135)</f>
        <v>357</v>
      </c>
      <c r="C124" s="120">
        <f>SUM(C125:C135)</f>
        <v>350</v>
      </c>
      <c r="D124" s="107">
        <f>C124/B124</f>
        <v>0.980392156862745</v>
      </c>
    </row>
    <row r="125" ht="17.25" hidden="1" customHeight="1" spans="1:4">
      <c r="A125" s="112" t="s">
        <v>33</v>
      </c>
      <c r="B125" s="108"/>
      <c r="C125" s="111"/>
      <c r="D125" s="109"/>
    </row>
    <row r="126" ht="17.25" hidden="1" customHeight="1" spans="1:4">
      <c r="A126" s="115" t="s">
        <v>34</v>
      </c>
      <c r="B126" s="108"/>
      <c r="C126" s="111"/>
      <c r="D126" s="109"/>
    </row>
    <row r="127" ht="17.25" hidden="1" customHeight="1" spans="1:4">
      <c r="A127" s="110" t="s">
        <v>35</v>
      </c>
      <c r="B127" s="108"/>
      <c r="C127" s="111"/>
      <c r="D127" s="109"/>
    </row>
    <row r="128" ht="17.25" hidden="1" customHeight="1" spans="1:4">
      <c r="A128" s="110" t="s">
        <v>108</v>
      </c>
      <c r="B128" s="108"/>
      <c r="C128" s="111"/>
      <c r="D128" s="109"/>
    </row>
    <row r="129" ht="17.25" hidden="1" customHeight="1" spans="1:4">
      <c r="A129" s="110" t="s">
        <v>109</v>
      </c>
      <c r="B129" s="108"/>
      <c r="C129" s="111"/>
      <c r="D129" s="109"/>
    </row>
    <row r="130" ht="17.25" hidden="1" customHeight="1" spans="1:4">
      <c r="A130" s="112" t="s">
        <v>110</v>
      </c>
      <c r="B130" s="108"/>
      <c r="C130" s="111"/>
      <c r="D130" s="109"/>
    </row>
    <row r="131" ht="17.25" hidden="1" customHeight="1" spans="1:4">
      <c r="A131" s="110" t="s">
        <v>111</v>
      </c>
      <c r="B131" s="108"/>
      <c r="C131" s="111"/>
      <c r="D131" s="109"/>
    </row>
    <row r="132" ht="17.25" hidden="1" customHeight="1" spans="1:4">
      <c r="A132" s="110" t="s">
        <v>112</v>
      </c>
      <c r="B132" s="108"/>
      <c r="C132" s="111"/>
      <c r="D132" s="109"/>
    </row>
    <row r="133" ht="17.25" hidden="1" customHeight="1" spans="1:4">
      <c r="A133" s="110" t="s">
        <v>113</v>
      </c>
      <c r="B133" s="108"/>
      <c r="C133" s="111"/>
      <c r="D133" s="109"/>
    </row>
    <row r="134" ht="17.25" hidden="1" customHeight="1" spans="1:4">
      <c r="A134" s="110" t="s">
        <v>42</v>
      </c>
      <c r="B134" s="108"/>
      <c r="C134" s="111"/>
      <c r="D134" s="109"/>
    </row>
    <row r="135" ht="17.25" customHeight="1" spans="1:4">
      <c r="A135" s="104" t="s">
        <v>114</v>
      </c>
      <c r="B135" s="102">
        <v>357</v>
      </c>
      <c r="C135" s="111">
        <v>350</v>
      </c>
      <c r="D135" s="109">
        <f t="shared" ref="D135:D140" si="12">C135/B135</f>
        <v>0.980392156862745</v>
      </c>
    </row>
    <row r="136" ht="17.25" customHeight="1" spans="1:4">
      <c r="A136" s="104" t="s">
        <v>115</v>
      </c>
      <c r="B136" s="102">
        <f>SUM(B137:B142)</f>
        <v>6</v>
      </c>
      <c r="C136" s="120">
        <f>SUM(C137:C142)</f>
        <v>12</v>
      </c>
      <c r="D136" s="107">
        <f t="shared" si="12"/>
        <v>2</v>
      </c>
    </row>
    <row r="137" ht="17.25" customHeight="1" spans="1:4">
      <c r="A137" s="104" t="s">
        <v>33</v>
      </c>
      <c r="B137" s="102"/>
      <c r="C137" s="111">
        <v>6</v>
      </c>
      <c r="D137" s="114">
        <v>0</v>
      </c>
    </row>
    <row r="138" ht="17.25" hidden="1" customHeight="1" spans="1:4">
      <c r="A138" s="110" t="s">
        <v>34</v>
      </c>
      <c r="B138" s="108"/>
      <c r="C138" s="111"/>
      <c r="D138" s="109"/>
    </row>
    <row r="139" ht="17.25" hidden="1" customHeight="1" spans="1:4">
      <c r="A139" s="112" t="s">
        <v>35</v>
      </c>
      <c r="B139" s="108"/>
      <c r="C139" s="111"/>
      <c r="D139" s="109"/>
    </row>
    <row r="140" ht="17.25" customHeight="1" spans="1:4">
      <c r="A140" s="113" t="s">
        <v>116</v>
      </c>
      <c r="B140" s="102">
        <v>1</v>
      </c>
      <c r="C140" s="111">
        <v>1</v>
      </c>
      <c r="D140" s="109">
        <f t="shared" si="12"/>
        <v>1</v>
      </c>
    </row>
    <row r="141" ht="17.25" hidden="1" customHeight="1" spans="1:4">
      <c r="A141" s="112" t="s">
        <v>42</v>
      </c>
      <c r="B141" s="108"/>
      <c r="C141" s="111"/>
      <c r="D141" s="109"/>
    </row>
    <row r="142" ht="17.25" customHeight="1" spans="1:4">
      <c r="A142" s="100" t="s">
        <v>117</v>
      </c>
      <c r="B142" s="102">
        <v>5</v>
      </c>
      <c r="C142" s="111">
        <v>5</v>
      </c>
      <c r="D142" s="109">
        <f t="shared" ref="D142:D145" si="13">C142/B142</f>
        <v>1</v>
      </c>
    </row>
    <row r="143" ht="17.25" customHeight="1" spans="1:4">
      <c r="A143" s="104" t="s">
        <v>118</v>
      </c>
      <c r="B143" s="102">
        <f>SUM(B144:B150)</f>
        <v>1</v>
      </c>
      <c r="C143" s="120">
        <f>SUM(C144:C150)</f>
        <v>1</v>
      </c>
      <c r="D143" s="107">
        <f t="shared" si="13"/>
        <v>1</v>
      </c>
    </row>
    <row r="144" ht="17.25" hidden="1" customHeight="1" spans="1:4">
      <c r="A144" s="110" t="s">
        <v>33</v>
      </c>
      <c r="B144" s="108"/>
      <c r="C144" s="111"/>
      <c r="D144" s="109"/>
    </row>
    <row r="145" ht="17.25" customHeight="1" spans="1:4">
      <c r="A145" s="113" t="s">
        <v>34</v>
      </c>
      <c r="B145" s="102">
        <v>1</v>
      </c>
      <c r="C145" s="111">
        <v>1</v>
      </c>
      <c r="D145" s="109">
        <f t="shared" si="13"/>
        <v>1</v>
      </c>
    </row>
    <row r="146" ht="17.25" hidden="1" customHeight="1" spans="1:4">
      <c r="A146" s="112" t="s">
        <v>35</v>
      </c>
      <c r="B146" s="108"/>
      <c r="C146" s="111"/>
      <c r="D146" s="109"/>
    </row>
    <row r="147" ht="17.25" hidden="1" customHeight="1" spans="1:4">
      <c r="A147" s="112" t="s">
        <v>119</v>
      </c>
      <c r="B147" s="108"/>
      <c r="C147" s="111"/>
      <c r="D147" s="109"/>
    </row>
    <row r="148" ht="17.25" hidden="1" customHeight="1" spans="1:4">
      <c r="A148" s="115" t="s">
        <v>120</v>
      </c>
      <c r="B148" s="108"/>
      <c r="C148" s="111"/>
      <c r="D148" s="109"/>
    </row>
    <row r="149" ht="17.25" hidden="1" customHeight="1" spans="1:4">
      <c r="A149" s="110" t="s">
        <v>42</v>
      </c>
      <c r="B149" s="108"/>
      <c r="C149" s="111"/>
      <c r="D149" s="109"/>
    </row>
    <row r="150" ht="17.25" hidden="1" customHeight="1" spans="1:4">
      <c r="A150" s="110" t="s">
        <v>121</v>
      </c>
      <c r="B150" s="108"/>
      <c r="C150" s="111"/>
      <c r="D150" s="109"/>
    </row>
    <row r="151" ht="17.25" customHeight="1" spans="1:4">
      <c r="A151" s="113" t="s">
        <v>122</v>
      </c>
      <c r="B151" s="102">
        <f>SUM(B152:B156)</f>
        <v>24</v>
      </c>
      <c r="C151" s="120">
        <f>SUM(C152:C156)</f>
        <v>177</v>
      </c>
      <c r="D151" s="107">
        <f>C151/B151</f>
        <v>7.375</v>
      </c>
    </row>
    <row r="152" ht="17.25" hidden="1" customHeight="1" spans="1:4">
      <c r="A152" s="112" t="s">
        <v>33</v>
      </c>
      <c r="B152" s="108"/>
      <c r="C152" s="111"/>
      <c r="D152" s="109"/>
    </row>
    <row r="153" ht="17.25" hidden="1" customHeight="1" spans="1:4">
      <c r="A153" s="112" t="s">
        <v>34</v>
      </c>
      <c r="B153" s="108"/>
      <c r="C153" s="111"/>
      <c r="D153" s="109"/>
    </row>
    <row r="154" ht="17.25" hidden="1" customHeight="1" spans="1:4">
      <c r="A154" s="110" t="s">
        <v>35</v>
      </c>
      <c r="B154" s="108"/>
      <c r="C154" s="111"/>
      <c r="D154" s="109"/>
    </row>
    <row r="155" ht="17.25" customHeight="1" spans="1:4">
      <c r="A155" s="117" t="s">
        <v>123</v>
      </c>
      <c r="B155" s="102">
        <v>24</v>
      </c>
      <c r="C155" s="111">
        <v>177</v>
      </c>
      <c r="D155" s="109">
        <f t="shared" ref="D155:D159" si="14">C155/B155</f>
        <v>7.375</v>
      </c>
    </row>
    <row r="156" ht="17.25" hidden="1" customHeight="1" spans="1:4">
      <c r="A156" s="110" t="s">
        <v>124</v>
      </c>
      <c r="B156" s="108"/>
      <c r="C156" s="111"/>
      <c r="D156" s="109"/>
    </row>
    <row r="157" ht="17.25" customHeight="1" spans="1:4">
      <c r="A157" s="113" t="s">
        <v>125</v>
      </c>
      <c r="B157" s="102">
        <f>SUM(B158:B163)</f>
        <v>66</v>
      </c>
      <c r="C157" s="120">
        <f>SUM(C158:C163)</f>
        <v>53</v>
      </c>
      <c r="D157" s="107">
        <f t="shared" si="14"/>
        <v>0.803030303030303</v>
      </c>
    </row>
    <row r="158" ht="17.25" customHeight="1" spans="1:4">
      <c r="A158" s="113" t="s">
        <v>33</v>
      </c>
      <c r="B158" s="102">
        <v>40</v>
      </c>
      <c r="C158" s="111">
        <v>49</v>
      </c>
      <c r="D158" s="109">
        <f t="shared" si="14"/>
        <v>1.225</v>
      </c>
    </row>
    <row r="159" ht="17.25" customHeight="1" spans="1:4">
      <c r="A159" s="113" t="s">
        <v>34</v>
      </c>
      <c r="B159" s="102">
        <v>26</v>
      </c>
      <c r="C159" s="111">
        <v>4</v>
      </c>
      <c r="D159" s="109">
        <f t="shared" si="14"/>
        <v>0.153846153846154</v>
      </c>
    </row>
    <row r="160" ht="17.25" hidden="1" customHeight="1" spans="1:4">
      <c r="A160" s="115" t="s">
        <v>35</v>
      </c>
      <c r="B160" s="108"/>
      <c r="C160" s="111"/>
      <c r="D160" s="109"/>
    </row>
    <row r="161" ht="17.25" hidden="1" customHeight="1" spans="1:4">
      <c r="A161" s="110" t="s">
        <v>47</v>
      </c>
      <c r="B161" s="108"/>
      <c r="C161" s="111"/>
      <c r="D161" s="109"/>
    </row>
    <row r="162" ht="17.25" hidden="1" customHeight="1" spans="1:4">
      <c r="A162" s="110" t="s">
        <v>42</v>
      </c>
      <c r="B162" s="108"/>
      <c r="C162" s="111"/>
      <c r="D162" s="109"/>
    </row>
    <row r="163" ht="17.25" hidden="1" customHeight="1" spans="1:4">
      <c r="A163" s="110" t="s">
        <v>126</v>
      </c>
      <c r="B163" s="108"/>
      <c r="C163" s="111"/>
      <c r="D163" s="109"/>
    </row>
    <row r="164" ht="17.25" customHeight="1" spans="1:4">
      <c r="A164" s="113" t="s">
        <v>127</v>
      </c>
      <c r="B164" s="102">
        <f>SUM(B165:B170)</f>
        <v>1032</v>
      </c>
      <c r="C164" s="120">
        <f>SUM(C165:C170)</f>
        <v>1093</v>
      </c>
      <c r="D164" s="107">
        <f t="shared" ref="D164:D166" si="15">C164/B164</f>
        <v>1.05910852713178</v>
      </c>
    </row>
    <row r="165" ht="17.25" customHeight="1" spans="1:4">
      <c r="A165" s="113" t="s">
        <v>33</v>
      </c>
      <c r="B165" s="102">
        <v>348</v>
      </c>
      <c r="C165" s="111">
        <v>507</v>
      </c>
      <c r="D165" s="109">
        <f t="shared" si="15"/>
        <v>1.45689655172414</v>
      </c>
    </row>
    <row r="166" ht="17.25" customHeight="1" spans="1:4">
      <c r="A166" s="113" t="s">
        <v>34</v>
      </c>
      <c r="B166" s="102">
        <v>452</v>
      </c>
      <c r="C166" s="111">
        <v>354</v>
      </c>
      <c r="D166" s="109">
        <f t="shared" si="15"/>
        <v>0.783185840707965</v>
      </c>
    </row>
    <row r="167" ht="17.25" hidden="1" customHeight="1" spans="1:4">
      <c r="A167" s="110" t="s">
        <v>35</v>
      </c>
      <c r="B167" s="108"/>
      <c r="C167" s="111"/>
      <c r="D167" s="109"/>
    </row>
    <row r="168" ht="17.25" customHeight="1" spans="1:4">
      <c r="A168" s="104" t="s">
        <v>128</v>
      </c>
      <c r="B168" s="102">
        <v>28</v>
      </c>
      <c r="C168" s="111">
        <v>32</v>
      </c>
      <c r="D168" s="109">
        <f t="shared" ref="D168:D172" si="16">C168/B168</f>
        <v>1.14285714285714</v>
      </c>
    </row>
    <row r="169" ht="17.25" hidden="1" customHeight="1" spans="1:4">
      <c r="A169" s="112" t="s">
        <v>42</v>
      </c>
      <c r="B169" s="108"/>
      <c r="C169" s="111"/>
      <c r="D169" s="109"/>
    </row>
    <row r="170" ht="17.25" customHeight="1" spans="1:4">
      <c r="A170" s="113" t="s">
        <v>129</v>
      </c>
      <c r="B170" s="102">
        <v>204</v>
      </c>
      <c r="C170" s="111">
        <v>200</v>
      </c>
      <c r="D170" s="109">
        <f t="shared" si="16"/>
        <v>0.980392156862745</v>
      </c>
    </row>
    <row r="171" ht="17.25" customHeight="1" spans="1:4">
      <c r="A171" s="113" t="s">
        <v>130</v>
      </c>
      <c r="B171" s="102">
        <f>SUM(B172:B177)</f>
        <v>1450</v>
      </c>
      <c r="C171" s="120">
        <f>SUM(C172:C177)</f>
        <v>1366</v>
      </c>
      <c r="D171" s="107">
        <f t="shared" si="16"/>
        <v>0.942068965517241</v>
      </c>
    </row>
    <row r="172" ht="17.25" customHeight="1" spans="1:4">
      <c r="A172" s="113" t="s">
        <v>33</v>
      </c>
      <c r="B172" s="102">
        <v>1118</v>
      </c>
      <c r="C172" s="111">
        <v>1009</v>
      </c>
      <c r="D172" s="109">
        <f t="shared" si="16"/>
        <v>0.902504472271914</v>
      </c>
    </row>
    <row r="173" ht="17.25" hidden="1" customHeight="1" spans="1:4">
      <c r="A173" s="110" t="s">
        <v>34</v>
      </c>
      <c r="B173" s="108"/>
      <c r="C173" s="111"/>
      <c r="D173" s="109"/>
    </row>
    <row r="174" ht="17.25" customHeight="1" spans="1:4">
      <c r="A174" s="104" t="s">
        <v>35</v>
      </c>
      <c r="B174" s="102">
        <v>98</v>
      </c>
      <c r="C174" s="111">
        <v>140</v>
      </c>
      <c r="D174" s="109">
        <f t="shared" ref="D174:D180" si="17">C174/B174</f>
        <v>1.42857142857143</v>
      </c>
    </row>
    <row r="175" ht="17.25" customHeight="1" spans="1:4">
      <c r="A175" s="104" t="s">
        <v>131</v>
      </c>
      <c r="B175" s="102"/>
      <c r="C175" s="111">
        <v>17</v>
      </c>
      <c r="D175" s="114">
        <v>0</v>
      </c>
    </row>
    <row r="176" ht="17.25" hidden="1" customHeight="1" spans="1:4">
      <c r="A176" s="112" t="s">
        <v>42</v>
      </c>
      <c r="B176" s="108"/>
      <c r="C176" s="111"/>
      <c r="D176" s="109"/>
    </row>
    <row r="177" ht="17.25" customHeight="1" spans="1:4">
      <c r="A177" s="113" t="s">
        <v>132</v>
      </c>
      <c r="B177" s="102">
        <v>234</v>
      </c>
      <c r="C177" s="111">
        <v>200</v>
      </c>
      <c r="D177" s="109">
        <f t="shared" si="17"/>
        <v>0.854700854700855</v>
      </c>
    </row>
    <row r="178" ht="17.25" customHeight="1" spans="1:4">
      <c r="A178" s="113" t="s">
        <v>133</v>
      </c>
      <c r="B178" s="102">
        <f>SUM(B179:B184)</f>
        <v>1174</v>
      </c>
      <c r="C178" s="120">
        <f>SUM(C179:C184)</f>
        <v>1466</v>
      </c>
      <c r="D178" s="107">
        <f t="shared" si="17"/>
        <v>1.24872231686542</v>
      </c>
    </row>
    <row r="179" ht="17.25" customHeight="1" spans="1:4">
      <c r="A179" s="104" t="s">
        <v>33</v>
      </c>
      <c r="B179" s="102">
        <v>512</v>
      </c>
      <c r="C179" s="111">
        <v>567</v>
      </c>
      <c r="D179" s="109">
        <f t="shared" si="17"/>
        <v>1.107421875</v>
      </c>
    </row>
    <row r="180" ht="17.25" customHeight="1" spans="1:4">
      <c r="A180" s="104" t="s">
        <v>34</v>
      </c>
      <c r="B180" s="102">
        <v>504</v>
      </c>
      <c r="C180" s="111">
        <v>799</v>
      </c>
      <c r="D180" s="109">
        <f t="shared" si="17"/>
        <v>1.58531746031746</v>
      </c>
    </row>
    <row r="181" ht="17.25" hidden="1" customHeight="1" spans="1:4">
      <c r="A181" s="110" t="s">
        <v>35</v>
      </c>
      <c r="B181" s="108"/>
      <c r="C181" s="111"/>
      <c r="D181" s="109"/>
    </row>
    <row r="182" ht="17.25" hidden="1" customHeight="1" spans="1:4">
      <c r="A182" s="110" t="s">
        <v>134</v>
      </c>
      <c r="B182" s="108"/>
      <c r="C182" s="111"/>
      <c r="D182" s="109"/>
    </row>
    <row r="183" ht="17.25" hidden="1" customHeight="1" spans="1:4">
      <c r="A183" s="110" t="s">
        <v>42</v>
      </c>
      <c r="B183" s="108"/>
      <c r="C183" s="111"/>
      <c r="D183" s="109"/>
    </row>
    <row r="184" ht="17.25" customHeight="1" spans="1:4">
      <c r="A184" s="113" t="s">
        <v>135</v>
      </c>
      <c r="B184" s="102">
        <v>158</v>
      </c>
      <c r="C184" s="111">
        <v>100</v>
      </c>
      <c r="D184" s="109">
        <f t="shared" ref="D184:D187" si="18">C184/B184</f>
        <v>0.632911392405063</v>
      </c>
    </row>
    <row r="185" ht="17.25" customHeight="1" spans="1:4">
      <c r="A185" s="113" t="s">
        <v>136</v>
      </c>
      <c r="B185" s="102">
        <f>SUM(B186:B191)</f>
        <v>1009</v>
      </c>
      <c r="C185" s="120">
        <f>SUM(C186:C191)</f>
        <v>1129</v>
      </c>
      <c r="D185" s="107">
        <f t="shared" si="18"/>
        <v>1.1189296333003</v>
      </c>
    </row>
    <row r="186" ht="17.25" customHeight="1" spans="1:4">
      <c r="A186" s="100" t="s">
        <v>33</v>
      </c>
      <c r="B186" s="102">
        <v>346</v>
      </c>
      <c r="C186" s="111">
        <v>355</v>
      </c>
      <c r="D186" s="109">
        <f t="shared" si="18"/>
        <v>1.02601156069364</v>
      </c>
    </row>
    <row r="187" ht="17.25" customHeight="1" spans="1:4">
      <c r="A187" s="104" t="s">
        <v>34</v>
      </c>
      <c r="B187" s="102">
        <v>20</v>
      </c>
      <c r="C187" s="111">
        <v>16</v>
      </c>
      <c r="D187" s="109">
        <f t="shared" si="18"/>
        <v>0.8</v>
      </c>
    </row>
    <row r="188" ht="17.25" hidden="1" customHeight="1" spans="1:4">
      <c r="A188" s="110" t="s">
        <v>35</v>
      </c>
      <c r="B188" s="108"/>
      <c r="C188" s="111"/>
      <c r="D188" s="109"/>
    </row>
    <row r="189" ht="17.25" customHeight="1" spans="1:4">
      <c r="A189" s="104" t="s">
        <v>137</v>
      </c>
      <c r="B189" s="102">
        <v>510</v>
      </c>
      <c r="C189" s="111">
        <v>558</v>
      </c>
      <c r="D189" s="109">
        <f t="shared" ref="D189:D194" si="19">C189/B189</f>
        <v>1.09411764705882</v>
      </c>
    </row>
    <row r="190" ht="17.25" hidden="1" customHeight="1" spans="1:4">
      <c r="A190" s="110" t="s">
        <v>42</v>
      </c>
      <c r="B190" s="108"/>
      <c r="C190" s="111"/>
      <c r="D190" s="109"/>
    </row>
    <row r="191" ht="17.25" customHeight="1" spans="1:4">
      <c r="A191" s="113" t="s">
        <v>138</v>
      </c>
      <c r="B191" s="102">
        <v>133</v>
      </c>
      <c r="C191" s="111">
        <v>200</v>
      </c>
      <c r="D191" s="109">
        <f t="shared" si="19"/>
        <v>1.50375939849624</v>
      </c>
    </row>
    <row r="192" ht="17.25" customHeight="1" spans="1:4">
      <c r="A192" s="113" t="s">
        <v>139</v>
      </c>
      <c r="B192" s="102">
        <f>SUM(B193:B199)</f>
        <v>172</v>
      </c>
      <c r="C192" s="120">
        <f>SUM(C193:C199)</f>
        <v>209</v>
      </c>
      <c r="D192" s="107">
        <f t="shared" si="19"/>
        <v>1.21511627906977</v>
      </c>
    </row>
    <row r="193" ht="17.25" customHeight="1" spans="1:4">
      <c r="A193" s="113" t="s">
        <v>33</v>
      </c>
      <c r="B193" s="102">
        <v>157</v>
      </c>
      <c r="C193" s="111">
        <v>90</v>
      </c>
      <c r="D193" s="109">
        <f t="shared" si="19"/>
        <v>0.573248407643312</v>
      </c>
    </row>
    <row r="194" ht="17.25" customHeight="1" spans="1:4">
      <c r="A194" s="104" t="s">
        <v>34</v>
      </c>
      <c r="B194" s="102">
        <v>9</v>
      </c>
      <c r="C194" s="111">
        <v>108</v>
      </c>
      <c r="D194" s="109">
        <f t="shared" si="19"/>
        <v>12</v>
      </c>
    </row>
    <row r="195" ht="17.25" hidden="1" customHeight="1" spans="1:4">
      <c r="A195" s="110" t="s">
        <v>35</v>
      </c>
      <c r="B195" s="108"/>
      <c r="C195" s="111"/>
      <c r="D195" s="109"/>
    </row>
    <row r="196" ht="17.25" customHeight="1" spans="1:4">
      <c r="A196" s="104" t="s">
        <v>140</v>
      </c>
      <c r="B196" s="102">
        <v>5</v>
      </c>
      <c r="C196" s="111">
        <v>10</v>
      </c>
      <c r="D196" s="109">
        <f>C196/B196</f>
        <v>2</v>
      </c>
    </row>
    <row r="197" ht="17.25" hidden="1" customHeight="1" spans="1:4">
      <c r="A197" s="110" t="s">
        <v>141</v>
      </c>
      <c r="B197" s="108"/>
      <c r="C197" s="111"/>
      <c r="D197" s="109"/>
    </row>
    <row r="198" ht="17.25" hidden="1" customHeight="1" spans="1:4">
      <c r="A198" s="110" t="s">
        <v>42</v>
      </c>
      <c r="B198" s="108"/>
      <c r="C198" s="111"/>
      <c r="D198" s="109"/>
    </row>
    <row r="199" ht="17.25" customHeight="1" spans="1:4">
      <c r="A199" s="113" t="s">
        <v>142</v>
      </c>
      <c r="B199" s="102">
        <v>1</v>
      </c>
      <c r="C199" s="111">
        <v>1</v>
      </c>
      <c r="D199" s="109">
        <f>C199/B199</f>
        <v>1</v>
      </c>
    </row>
    <row r="200" ht="17.25" hidden="1" customHeight="1" spans="1:4">
      <c r="A200" s="123" t="s">
        <v>143</v>
      </c>
      <c r="B200" s="105"/>
      <c r="C200" s="120"/>
      <c r="D200" s="121"/>
    </row>
    <row r="201" ht="17.25" hidden="1" customHeight="1" spans="1:4">
      <c r="A201" s="112" t="s">
        <v>33</v>
      </c>
      <c r="B201" s="108"/>
      <c r="C201" s="111"/>
      <c r="D201" s="109"/>
    </row>
    <row r="202" ht="17.25" hidden="1" customHeight="1" spans="1:4">
      <c r="A202" s="115" t="s">
        <v>34</v>
      </c>
      <c r="B202" s="108"/>
      <c r="C202" s="111"/>
      <c r="D202" s="109"/>
    </row>
    <row r="203" ht="17.25" hidden="1" customHeight="1" spans="1:4">
      <c r="A203" s="110" t="s">
        <v>35</v>
      </c>
      <c r="B203" s="124"/>
      <c r="C203" s="125"/>
      <c r="D203" s="109"/>
    </row>
    <row r="204" ht="17.25" hidden="1" customHeight="1" spans="1:4">
      <c r="A204" s="110" t="s">
        <v>42</v>
      </c>
      <c r="B204" s="124"/>
      <c r="C204" s="125"/>
      <c r="D204" s="109"/>
    </row>
    <row r="205" ht="17.25" hidden="1" customHeight="1" spans="1:4">
      <c r="A205" s="110" t="s">
        <v>144</v>
      </c>
      <c r="B205" s="124"/>
      <c r="C205" s="125"/>
      <c r="D205" s="109"/>
    </row>
    <row r="206" ht="17.25" customHeight="1" spans="1:4">
      <c r="A206" s="113" t="s">
        <v>145</v>
      </c>
      <c r="B206" s="154">
        <f>SUM(B207:B211)</f>
        <v>353</v>
      </c>
      <c r="C206" s="155">
        <f>SUM(C207:C211)</f>
        <v>358</v>
      </c>
      <c r="D206" s="107">
        <f t="shared" ref="D206:D208" si="20">C206/B206</f>
        <v>1.01416430594901</v>
      </c>
    </row>
    <row r="207" ht="17.25" customHeight="1" spans="1:4">
      <c r="A207" s="113" t="s">
        <v>33</v>
      </c>
      <c r="B207" s="154">
        <v>155</v>
      </c>
      <c r="C207" s="129">
        <v>159</v>
      </c>
      <c r="D207" s="109">
        <f t="shared" si="20"/>
        <v>1.0258064516129</v>
      </c>
    </row>
    <row r="208" ht="17.25" customHeight="1" spans="1:4">
      <c r="A208" s="113" t="s">
        <v>34</v>
      </c>
      <c r="B208" s="154">
        <v>198</v>
      </c>
      <c r="C208" s="129">
        <v>199</v>
      </c>
      <c r="D208" s="109">
        <f t="shared" si="20"/>
        <v>1.0050505050505</v>
      </c>
    </row>
    <row r="209" ht="17.25" hidden="1" customHeight="1" spans="1:4">
      <c r="A209" s="110" t="s">
        <v>35</v>
      </c>
      <c r="B209" s="124"/>
      <c r="C209" s="129"/>
      <c r="D209" s="109"/>
    </row>
    <row r="210" ht="17.25" hidden="1" customHeight="1" spans="1:4">
      <c r="A210" s="110" t="s">
        <v>42</v>
      </c>
      <c r="B210" s="124"/>
      <c r="C210" s="129"/>
      <c r="D210" s="109"/>
    </row>
    <row r="211" ht="17.25" hidden="1" customHeight="1" spans="1:4">
      <c r="A211" s="110" t="s">
        <v>146</v>
      </c>
      <c r="B211" s="124"/>
      <c r="C211" s="129"/>
      <c r="D211" s="109"/>
    </row>
    <row r="212" ht="17.25" hidden="1" customHeight="1" spans="1:4">
      <c r="A212" s="119" t="s">
        <v>147</v>
      </c>
      <c r="B212" s="126"/>
      <c r="C212" s="130"/>
      <c r="D212" s="121"/>
    </row>
    <row r="213" ht="17.25" hidden="1" customHeight="1" spans="1:4">
      <c r="A213" s="110" t="s">
        <v>33</v>
      </c>
      <c r="B213" s="124"/>
      <c r="C213" s="129"/>
      <c r="D213" s="109"/>
    </row>
    <row r="214" ht="17.25" hidden="1" customHeight="1" spans="1:4">
      <c r="A214" s="110" t="s">
        <v>34</v>
      </c>
      <c r="B214" s="124"/>
      <c r="C214" s="129"/>
      <c r="D214" s="109"/>
    </row>
    <row r="215" ht="17.25" hidden="1" customHeight="1" spans="1:4">
      <c r="A215" s="110" t="s">
        <v>35</v>
      </c>
      <c r="B215" s="124"/>
      <c r="C215" s="125"/>
      <c r="D215" s="109"/>
    </row>
    <row r="216" ht="17.25" hidden="1" customHeight="1" spans="1:4">
      <c r="A216" s="110" t="s">
        <v>148</v>
      </c>
      <c r="B216" s="124"/>
      <c r="C216" s="125"/>
      <c r="D216" s="109"/>
    </row>
    <row r="217" ht="17.25" hidden="1" customHeight="1" spans="1:4">
      <c r="A217" s="110" t="s">
        <v>42</v>
      </c>
      <c r="B217" s="124"/>
      <c r="C217" s="125"/>
      <c r="D217" s="109"/>
    </row>
    <row r="218" ht="17.25" hidden="1" customHeight="1" spans="1:4">
      <c r="A218" s="110" t="s">
        <v>149</v>
      </c>
      <c r="B218" s="124"/>
      <c r="C218" s="125"/>
      <c r="D218" s="109"/>
    </row>
    <row r="219" ht="17.25" customHeight="1" spans="1:4">
      <c r="A219" s="104" t="s">
        <v>150</v>
      </c>
      <c r="B219" s="154">
        <f>SUM(B220:B233)</f>
        <v>796</v>
      </c>
      <c r="C219" s="155">
        <f>SUM(C220:C233)</f>
        <v>660</v>
      </c>
      <c r="D219" s="107">
        <f t="shared" ref="D219:D224" si="21">C219/B219</f>
        <v>0.829145728643216</v>
      </c>
    </row>
    <row r="220" ht="17.25" customHeight="1" spans="1:4">
      <c r="A220" s="104" t="s">
        <v>33</v>
      </c>
      <c r="B220" s="102">
        <v>611</v>
      </c>
      <c r="C220" s="111">
        <v>540</v>
      </c>
      <c r="D220" s="109">
        <f t="shared" si="21"/>
        <v>0.88379705400982</v>
      </c>
    </row>
    <row r="221" ht="17.25" customHeight="1" spans="1:4">
      <c r="A221" s="104" t="s">
        <v>34</v>
      </c>
      <c r="B221" s="102">
        <v>8</v>
      </c>
      <c r="C221" s="111"/>
      <c r="D221" s="114">
        <v>0</v>
      </c>
    </row>
    <row r="222" ht="17.25" hidden="1" customHeight="1" spans="1:4">
      <c r="A222" s="110" t="s">
        <v>35</v>
      </c>
      <c r="B222" s="108"/>
      <c r="C222" s="111"/>
      <c r="D222" s="109"/>
    </row>
    <row r="223" ht="17.25" customHeight="1" spans="1:4">
      <c r="A223" s="104" t="s">
        <v>151</v>
      </c>
      <c r="B223" s="102">
        <v>14</v>
      </c>
      <c r="C223" s="111">
        <v>28</v>
      </c>
      <c r="D223" s="109">
        <f t="shared" si="21"/>
        <v>2</v>
      </c>
    </row>
    <row r="224" ht="17.25" customHeight="1" spans="1:4">
      <c r="A224" s="104" t="s">
        <v>152</v>
      </c>
      <c r="B224" s="102">
        <v>24</v>
      </c>
      <c r="C224" s="111">
        <v>20</v>
      </c>
      <c r="D224" s="109">
        <f t="shared" si="21"/>
        <v>0.833333333333333</v>
      </c>
    </row>
    <row r="225" ht="17.25" hidden="1" customHeight="1" spans="1:4">
      <c r="A225" s="110" t="s">
        <v>74</v>
      </c>
      <c r="B225" s="108"/>
      <c r="C225" s="111"/>
      <c r="D225" s="109"/>
    </row>
    <row r="226" ht="17.25" customHeight="1" spans="1:4">
      <c r="A226" s="104" t="s">
        <v>153</v>
      </c>
      <c r="B226" s="102">
        <v>27</v>
      </c>
      <c r="C226" s="111">
        <v>20</v>
      </c>
      <c r="D226" s="109">
        <f>C226/B226</f>
        <v>0.740740740740741</v>
      </c>
    </row>
    <row r="227" ht="17.25" hidden="1" customHeight="1" spans="1:4">
      <c r="A227" s="110" t="s">
        <v>154</v>
      </c>
      <c r="B227" s="108"/>
      <c r="C227" s="111"/>
      <c r="D227" s="109"/>
    </row>
    <row r="228" ht="17.25" hidden="1" customHeight="1" spans="1:4">
      <c r="A228" s="110" t="s">
        <v>155</v>
      </c>
      <c r="B228" s="108"/>
      <c r="C228" s="111"/>
      <c r="D228" s="109"/>
    </row>
    <row r="229" ht="17.25" hidden="1" customHeight="1" spans="1:4">
      <c r="A229" s="110" t="s">
        <v>156</v>
      </c>
      <c r="B229" s="108"/>
      <c r="C229" s="111"/>
      <c r="D229" s="109"/>
    </row>
    <row r="230" ht="17.25" customHeight="1" spans="1:4">
      <c r="A230" s="104" t="s">
        <v>157</v>
      </c>
      <c r="B230" s="102"/>
      <c r="C230" s="111">
        <v>52</v>
      </c>
      <c r="D230" s="114">
        <v>0</v>
      </c>
    </row>
    <row r="231" ht="17.25" customHeight="1" spans="1:4">
      <c r="A231" s="104" t="s">
        <v>158</v>
      </c>
      <c r="B231" s="102">
        <v>112</v>
      </c>
      <c r="C231" s="111"/>
      <c r="D231" s="114">
        <v>0</v>
      </c>
    </row>
    <row r="232" ht="17.25" hidden="1" customHeight="1" spans="1:4">
      <c r="A232" s="110" t="s">
        <v>42</v>
      </c>
      <c r="B232" s="108"/>
      <c r="C232" s="111"/>
      <c r="D232" s="109"/>
    </row>
    <row r="233" ht="17.25" hidden="1" customHeight="1" spans="1:4">
      <c r="A233" s="110" t="s">
        <v>159</v>
      </c>
      <c r="B233" s="108"/>
      <c r="C233" s="111"/>
      <c r="D233" s="109"/>
    </row>
    <row r="234" ht="17.25" hidden="1" customHeight="1" spans="1:4">
      <c r="A234" s="119" t="s">
        <v>160</v>
      </c>
      <c r="B234" s="105"/>
      <c r="C234" s="120"/>
      <c r="D234" s="121"/>
    </row>
    <row r="235" ht="17.25" hidden="1" customHeight="1" spans="1:4">
      <c r="A235" s="112" t="s">
        <v>161</v>
      </c>
      <c r="B235" s="108"/>
      <c r="C235" s="111"/>
      <c r="D235" s="109"/>
    </row>
    <row r="236" ht="17.25" hidden="1" customHeight="1" spans="1:4">
      <c r="A236" s="112" t="s">
        <v>162</v>
      </c>
      <c r="B236" s="108"/>
      <c r="C236" s="111"/>
      <c r="D236" s="109"/>
    </row>
    <row r="237" ht="17.25" hidden="1" customHeight="1" spans="1:4">
      <c r="A237" s="131" t="s">
        <v>163</v>
      </c>
      <c r="B237" s="101">
        <f>SUM(B238:B240)</f>
        <v>0</v>
      </c>
      <c r="C237" s="132">
        <f>SUM(C238:C240)</f>
        <v>0</v>
      </c>
      <c r="D237" s="103"/>
    </row>
    <row r="238" ht="17.25" hidden="1" customHeight="1" spans="1:4">
      <c r="A238" s="119" t="s">
        <v>164</v>
      </c>
      <c r="B238" s="105"/>
      <c r="C238" s="120"/>
      <c r="D238" s="107"/>
    </row>
    <row r="239" ht="17.25" hidden="1" customHeight="1" spans="1:4">
      <c r="A239" s="119" t="s">
        <v>165</v>
      </c>
      <c r="B239" s="105"/>
      <c r="C239" s="120"/>
      <c r="D239" s="107"/>
    </row>
    <row r="240" ht="17.25" hidden="1" customHeight="1" spans="1:4">
      <c r="A240" s="119" t="s">
        <v>166</v>
      </c>
      <c r="B240" s="105"/>
      <c r="C240" s="120"/>
      <c r="D240" s="107"/>
    </row>
    <row r="241" ht="17.25" customHeight="1" spans="1:4">
      <c r="A241" s="100" t="s">
        <v>167</v>
      </c>
      <c r="B241" s="102">
        <f>B242+B252</f>
        <v>706</v>
      </c>
      <c r="C241" s="132">
        <f>C242+C252</f>
        <v>472</v>
      </c>
      <c r="D241" s="103">
        <f t="shared" ref="D241:D245" si="22">C241/B241</f>
        <v>0.668555240793201</v>
      </c>
    </row>
    <row r="242" ht="17.25" customHeight="1" spans="1:4">
      <c r="A242" s="113" t="s">
        <v>168</v>
      </c>
      <c r="B242" s="102">
        <f>SUM(B243:B251)</f>
        <v>706</v>
      </c>
      <c r="C242" s="120">
        <f>SUM(C243:C251)</f>
        <v>472</v>
      </c>
      <c r="D242" s="107">
        <f t="shared" si="22"/>
        <v>0.668555240793201</v>
      </c>
    </row>
    <row r="243" ht="17.25" customHeight="1" spans="1:4">
      <c r="A243" s="113" t="s">
        <v>169</v>
      </c>
      <c r="B243" s="102">
        <v>15</v>
      </c>
      <c r="C243" s="111"/>
      <c r="D243" s="114">
        <v>0</v>
      </c>
    </row>
    <row r="244" ht="17.25" hidden="1" customHeight="1" spans="1:4">
      <c r="A244" s="110" t="s">
        <v>170</v>
      </c>
      <c r="B244" s="108"/>
      <c r="C244" s="111"/>
      <c r="D244" s="109"/>
    </row>
    <row r="245" ht="17.25" customHeight="1" spans="1:4">
      <c r="A245" s="104" t="s">
        <v>171</v>
      </c>
      <c r="B245" s="102">
        <v>477</v>
      </c>
      <c r="C245" s="111">
        <v>261</v>
      </c>
      <c r="D245" s="109">
        <f t="shared" si="22"/>
        <v>0.547169811320755</v>
      </c>
    </row>
    <row r="246" ht="17.25" hidden="1" customHeight="1" spans="1:4">
      <c r="A246" s="110" t="s">
        <v>172</v>
      </c>
      <c r="B246" s="108"/>
      <c r="C246" s="111"/>
      <c r="D246" s="109"/>
    </row>
    <row r="247" ht="17.25" customHeight="1" spans="1:4">
      <c r="A247" s="113" t="s">
        <v>173</v>
      </c>
      <c r="B247" s="102">
        <v>6</v>
      </c>
      <c r="C247" s="111">
        <v>3</v>
      </c>
      <c r="D247" s="109">
        <f t="shared" ref="D247:D249" si="23">C247/B247</f>
        <v>0.5</v>
      </c>
    </row>
    <row r="248" ht="17.25" customHeight="1" spans="1:4">
      <c r="A248" s="113" t="s">
        <v>174</v>
      </c>
      <c r="B248" s="102">
        <v>19</v>
      </c>
      <c r="C248" s="111">
        <v>25</v>
      </c>
      <c r="D248" s="109">
        <f t="shared" si="23"/>
        <v>1.31578947368421</v>
      </c>
    </row>
    <row r="249" ht="17.25" customHeight="1" spans="1:4">
      <c r="A249" s="113" t="s">
        <v>175</v>
      </c>
      <c r="B249" s="102">
        <v>52</v>
      </c>
      <c r="C249" s="111">
        <v>52</v>
      </c>
      <c r="D249" s="109">
        <f t="shared" si="23"/>
        <v>1</v>
      </c>
    </row>
    <row r="250" ht="17.25" hidden="1" customHeight="1" spans="1:4">
      <c r="A250" s="112" t="s">
        <v>176</v>
      </c>
      <c r="B250" s="108"/>
      <c r="C250" s="111"/>
      <c r="D250" s="109"/>
    </row>
    <row r="251" ht="17.25" customHeight="1" spans="1:4">
      <c r="A251" s="113" t="s">
        <v>177</v>
      </c>
      <c r="B251" s="102">
        <v>137</v>
      </c>
      <c r="C251" s="111">
        <v>131</v>
      </c>
      <c r="D251" s="109">
        <f>C251/B251</f>
        <v>0.956204379562044</v>
      </c>
    </row>
    <row r="252" ht="17.25" hidden="1" customHeight="1" spans="1:4">
      <c r="A252" s="123" t="s">
        <v>178</v>
      </c>
      <c r="B252" s="105"/>
      <c r="C252" s="120"/>
      <c r="D252" s="107"/>
    </row>
    <row r="253" ht="17.25" customHeight="1" spans="1:4">
      <c r="A253" s="100" t="s">
        <v>179</v>
      </c>
      <c r="B253" s="102">
        <f>B254+B257+B268+B275+B283+B292+B306+B316+B326+B334+B340</f>
        <v>9495</v>
      </c>
      <c r="C253" s="132">
        <f>C254+C257+C268+C275+C283+C292+C306+C316+C326+C334+C340</f>
        <v>10568</v>
      </c>
      <c r="D253" s="103">
        <f t="shared" ref="D253:D259" si="24">C253/B253</f>
        <v>1.11300684570827</v>
      </c>
    </row>
    <row r="254" ht="17.25" customHeight="1" spans="1:4">
      <c r="A254" s="104" t="s">
        <v>180</v>
      </c>
      <c r="B254" s="102">
        <f>SUM(B255:B256)</f>
        <v>10</v>
      </c>
      <c r="C254" s="120">
        <f>SUM(C255:C256)</f>
        <v>0</v>
      </c>
      <c r="D254" s="121">
        <v>0</v>
      </c>
    </row>
    <row r="255" ht="17.25" customHeight="1" spans="1:4">
      <c r="A255" s="104" t="s">
        <v>181</v>
      </c>
      <c r="B255" s="102">
        <v>10</v>
      </c>
      <c r="C255" s="111"/>
      <c r="D255" s="114">
        <v>0</v>
      </c>
    </row>
    <row r="256" ht="17.25" hidden="1" customHeight="1" spans="1:4">
      <c r="A256" s="112" t="s">
        <v>182</v>
      </c>
      <c r="B256" s="108"/>
      <c r="C256" s="111"/>
      <c r="D256" s="109"/>
    </row>
    <row r="257" ht="17.25" customHeight="1" spans="1:4">
      <c r="A257" s="113" t="s">
        <v>183</v>
      </c>
      <c r="B257" s="102">
        <f>SUM(B258:B267)</f>
        <v>7015</v>
      </c>
      <c r="C257" s="120">
        <f>SUM(C258:C267)</f>
        <v>7864</v>
      </c>
      <c r="D257" s="107">
        <f t="shared" si="24"/>
        <v>1.12102637205987</v>
      </c>
    </row>
    <row r="258" ht="17.25" customHeight="1" spans="1:4">
      <c r="A258" s="113" t="s">
        <v>33</v>
      </c>
      <c r="B258" s="102">
        <v>4784</v>
      </c>
      <c r="C258" s="111">
        <v>4941</v>
      </c>
      <c r="D258" s="109">
        <f t="shared" si="24"/>
        <v>1.03281772575251</v>
      </c>
    </row>
    <row r="259" ht="17.25" customHeight="1" spans="1:4">
      <c r="A259" s="113" t="s">
        <v>34</v>
      </c>
      <c r="B259" s="102">
        <v>1849</v>
      </c>
      <c r="C259" s="111">
        <v>1553</v>
      </c>
      <c r="D259" s="109">
        <f t="shared" si="24"/>
        <v>0.839913466738778</v>
      </c>
    </row>
    <row r="260" ht="17.25" customHeight="1" spans="1:4">
      <c r="A260" s="113" t="s">
        <v>35</v>
      </c>
      <c r="B260" s="102">
        <v>16</v>
      </c>
      <c r="C260" s="111"/>
      <c r="D260" s="114">
        <v>0</v>
      </c>
    </row>
    <row r="261" ht="17.25" customHeight="1" spans="1:4">
      <c r="A261" s="113" t="s">
        <v>74</v>
      </c>
      <c r="B261" s="102">
        <v>228</v>
      </c>
      <c r="C261" s="111">
        <v>1266</v>
      </c>
      <c r="D261" s="109">
        <f>C261/B261</f>
        <v>5.55263157894737</v>
      </c>
    </row>
    <row r="262" ht="17.25" customHeight="1" spans="1:4">
      <c r="A262" s="113" t="s">
        <v>184</v>
      </c>
      <c r="B262" s="102">
        <v>29</v>
      </c>
      <c r="C262" s="111"/>
      <c r="D262" s="114">
        <v>0</v>
      </c>
    </row>
    <row r="263" ht="17.25" customHeight="1" spans="1:4">
      <c r="A263" s="113" t="s">
        <v>185</v>
      </c>
      <c r="B263" s="102">
        <v>37</v>
      </c>
      <c r="C263" s="111">
        <v>92</v>
      </c>
      <c r="D263" s="109">
        <f>C263/B263</f>
        <v>2.48648648648649</v>
      </c>
    </row>
    <row r="264" ht="17.25" hidden="1" customHeight="1" spans="1:4">
      <c r="A264" s="112" t="s">
        <v>186</v>
      </c>
      <c r="B264" s="108"/>
      <c r="C264" s="111"/>
      <c r="D264" s="109"/>
    </row>
    <row r="265" ht="17.25" hidden="1" customHeight="1" spans="1:4">
      <c r="A265" s="112" t="s">
        <v>187</v>
      </c>
      <c r="B265" s="108"/>
      <c r="C265" s="111"/>
      <c r="D265" s="109"/>
    </row>
    <row r="266" ht="17.25" hidden="1" customHeight="1" spans="1:4">
      <c r="A266" s="112" t="s">
        <v>42</v>
      </c>
      <c r="B266" s="108"/>
      <c r="C266" s="111"/>
      <c r="D266" s="109"/>
    </row>
    <row r="267" ht="17.25" customHeight="1" spans="1:4">
      <c r="A267" s="113" t="s">
        <v>188</v>
      </c>
      <c r="B267" s="102">
        <v>72</v>
      </c>
      <c r="C267" s="111">
        <v>12</v>
      </c>
      <c r="D267" s="109">
        <f>C267/B267</f>
        <v>0.166666666666667</v>
      </c>
    </row>
    <row r="268" ht="17.25" hidden="1" customHeight="1" spans="1:4">
      <c r="A268" s="119" t="s">
        <v>189</v>
      </c>
      <c r="B268" s="105"/>
      <c r="C268" s="120"/>
      <c r="D268" s="107"/>
    </row>
    <row r="269" ht="17.25" hidden="1" customHeight="1" spans="1:4">
      <c r="A269" s="110" t="s">
        <v>33</v>
      </c>
      <c r="B269" s="108"/>
      <c r="C269" s="111"/>
      <c r="D269" s="109"/>
    </row>
    <row r="270" ht="17.25" hidden="1" customHeight="1" spans="1:4">
      <c r="A270" s="110" t="s">
        <v>34</v>
      </c>
      <c r="B270" s="108"/>
      <c r="C270" s="111"/>
      <c r="D270" s="109"/>
    </row>
    <row r="271" ht="17.25" hidden="1" customHeight="1" spans="1:4">
      <c r="A271" s="112" t="s">
        <v>35</v>
      </c>
      <c r="B271" s="108"/>
      <c r="C271" s="111"/>
      <c r="D271" s="109"/>
    </row>
    <row r="272" ht="17.25" hidden="1" customHeight="1" spans="1:4">
      <c r="A272" s="112" t="s">
        <v>190</v>
      </c>
      <c r="B272" s="108"/>
      <c r="C272" s="111"/>
      <c r="D272" s="109"/>
    </row>
    <row r="273" ht="17.25" hidden="1" customHeight="1" spans="1:4">
      <c r="A273" s="112" t="s">
        <v>42</v>
      </c>
      <c r="B273" s="108"/>
      <c r="C273" s="111"/>
      <c r="D273" s="109"/>
    </row>
    <row r="274" ht="17.25" hidden="1" customHeight="1" spans="1:4">
      <c r="A274" s="115" t="s">
        <v>191</v>
      </c>
      <c r="B274" s="108"/>
      <c r="C274" s="111"/>
      <c r="D274" s="109"/>
    </row>
    <row r="275" ht="17.25" customHeight="1" spans="1:4">
      <c r="A275" s="117" t="s">
        <v>192</v>
      </c>
      <c r="B275" s="102">
        <f>SUM(B276:B282)</f>
        <v>605</v>
      </c>
      <c r="C275" s="120">
        <f>SUM(C276:C282)</f>
        <v>657</v>
      </c>
      <c r="D275" s="107">
        <f>C275/B275</f>
        <v>1.08595041322314</v>
      </c>
    </row>
    <row r="276" ht="17.25" customHeight="1" spans="1:4">
      <c r="A276" s="104" t="s">
        <v>33</v>
      </c>
      <c r="B276" s="102">
        <v>524</v>
      </c>
      <c r="C276" s="111">
        <v>657</v>
      </c>
      <c r="D276" s="109">
        <f>C276/B276</f>
        <v>1.25381679389313</v>
      </c>
    </row>
    <row r="277" ht="17.25" customHeight="1" spans="1:4">
      <c r="A277" s="104" t="s">
        <v>34</v>
      </c>
      <c r="B277" s="102">
        <v>76</v>
      </c>
      <c r="C277" s="111"/>
      <c r="D277" s="114">
        <v>0</v>
      </c>
    </row>
    <row r="278" ht="17.25" hidden="1" customHeight="1" spans="1:4">
      <c r="A278" s="112" t="s">
        <v>35</v>
      </c>
      <c r="B278" s="108"/>
      <c r="C278" s="111"/>
      <c r="D278" s="109"/>
    </row>
    <row r="279" ht="17.25" hidden="1" customHeight="1" spans="1:4">
      <c r="A279" s="112" t="s">
        <v>193</v>
      </c>
      <c r="B279" s="108"/>
      <c r="C279" s="111"/>
      <c r="D279" s="109"/>
    </row>
    <row r="280" ht="17.25" hidden="1" customHeight="1" spans="1:4">
      <c r="A280" s="112" t="s">
        <v>194</v>
      </c>
      <c r="B280" s="108"/>
      <c r="C280" s="111"/>
      <c r="D280" s="109"/>
    </row>
    <row r="281" ht="17.25" hidden="1" customHeight="1" spans="1:4">
      <c r="A281" s="112" t="s">
        <v>42</v>
      </c>
      <c r="B281" s="108"/>
      <c r="C281" s="111"/>
      <c r="D281" s="109"/>
    </row>
    <row r="282" ht="17.25" customHeight="1" spans="1:4">
      <c r="A282" s="113" t="s">
        <v>195</v>
      </c>
      <c r="B282" s="102">
        <v>5</v>
      </c>
      <c r="C282" s="111"/>
      <c r="D282" s="114">
        <v>0</v>
      </c>
    </row>
    <row r="283" ht="17.25" customHeight="1" spans="1:4">
      <c r="A283" s="100" t="s">
        <v>196</v>
      </c>
      <c r="B283" s="102">
        <f>SUM(B284:B291)</f>
        <v>1221</v>
      </c>
      <c r="C283" s="120">
        <f>SUM(C284:C291)</f>
        <v>1260</v>
      </c>
      <c r="D283" s="107">
        <f t="shared" ref="D283:D285" si="25">C283/B283</f>
        <v>1.03194103194103</v>
      </c>
    </row>
    <row r="284" ht="17.25" customHeight="1" spans="1:4">
      <c r="A284" s="104" t="s">
        <v>33</v>
      </c>
      <c r="B284" s="102">
        <v>856</v>
      </c>
      <c r="C284" s="111">
        <v>1032</v>
      </c>
      <c r="D284" s="109">
        <f t="shared" si="25"/>
        <v>1.20560747663551</v>
      </c>
    </row>
    <row r="285" ht="17.25" customHeight="1" spans="1:4">
      <c r="A285" s="104" t="s">
        <v>34</v>
      </c>
      <c r="B285" s="102">
        <v>259</v>
      </c>
      <c r="C285" s="111">
        <v>228</v>
      </c>
      <c r="D285" s="109">
        <f t="shared" si="25"/>
        <v>0.88030888030888</v>
      </c>
    </row>
    <row r="286" ht="17.25" hidden="1" customHeight="1" spans="1:4">
      <c r="A286" s="110" t="s">
        <v>35</v>
      </c>
      <c r="B286" s="108"/>
      <c r="C286" s="111"/>
      <c r="D286" s="109"/>
    </row>
    <row r="287" ht="17.25" customHeight="1" spans="1:4">
      <c r="A287" s="113" t="s">
        <v>197</v>
      </c>
      <c r="B287" s="102">
        <v>30</v>
      </c>
      <c r="C287" s="111"/>
      <c r="D287" s="114">
        <v>0</v>
      </c>
    </row>
    <row r="288" ht="17.25" customHeight="1" spans="1:4">
      <c r="A288" s="113" t="s">
        <v>198</v>
      </c>
      <c r="B288" s="102">
        <v>4</v>
      </c>
      <c r="C288" s="111"/>
      <c r="D288" s="114">
        <v>0</v>
      </c>
    </row>
    <row r="289" ht="17.25" hidden="1" customHeight="1" spans="1:4">
      <c r="A289" s="112" t="s">
        <v>199</v>
      </c>
      <c r="B289" s="108"/>
      <c r="C289" s="111"/>
      <c r="D289" s="109"/>
    </row>
    <row r="290" ht="17.25" hidden="1" customHeight="1" spans="1:4">
      <c r="A290" s="110" t="s">
        <v>42</v>
      </c>
      <c r="B290" s="108"/>
      <c r="C290" s="111"/>
      <c r="D290" s="109"/>
    </row>
    <row r="291" ht="17.25" customHeight="1" spans="1:4">
      <c r="A291" s="104" t="s">
        <v>200</v>
      </c>
      <c r="B291" s="102">
        <v>72</v>
      </c>
      <c r="C291" s="111"/>
      <c r="D291" s="114">
        <v>0</v>
      </c>
    </row>
    <row r="292" ht="17.25" customHeight="1" spans="1:4">
      <c r="A292" s="104" t="s">
        <v>201</v>
      </c>
      <c r="B292" s="102">
        <f>SUM(B293:B305)</f>
        <v>586</v>
      </c>
      <c r="C292" s="120">
        <f>SUM(C293:C305)</f>
        <v>734</v>
      </c>
      <c r="D292" s="107">
        <f t="shared" ref="D292:D296" si="26">C292/B292</f>
        <v>1.25255972696246</v>
      </c>
    </row>
    <row r="293" ht="17.25" customHeight="1" spans="1:4">
      <c r="A293" s="113" t="s">
        <v>33</v>
      </c>
      <c r="B293" s="102">
        <v>364</v>
      </c>
      <c r="C293" s="111">
        <v>417</v>
      </c>
      <c r="D293" s="109">
        <f t="shared" si="26"/>
        <v>1.1456043956044</v>
      </c>
    </row>
    <row r="294" ht="17.25" customHeight="1" spans="1:4">
      <c r="A294" s="113" t="s">
        <v>34</v>
      </c>
      <c r="B294" s="102">
        <v>23</v>
      </c>
      <c r="C294" s="111"/>
      <c r="D294" s="114">
        <v>0</v>
      </c>
    </row>
    <row r="295" ht="17.25" hidden="1" customHeight="1" spans="1:4">
      <c r="A295" s="112" t="s">
        <v>35</v>
      </c>
      <c r="B295" s="108"/>
      <c r="C295" s="111"/>
      <c r="D295" s="109"/>
    </row>
    <row r="296" ht="17.25" customHeight="1" spans="1:4">
      <c r="A296" s="100" t="s">
        <v>202</v>
      </c>
      <c r="B296" s="102">
        <v>47</v>
      </c>
      <c r="C296" s="111">
        <v>59</v>
      </c>
      <c r="D296" s="109">
        <f t="shared" si="26"/>
        <v>1.25531914893617</v>
      </c>
    </row>
    <row r="297" ht="17.25" customHeight="1" spans="1:4">
      <c r="A297" s="104" t="s">
        <v>203</v>
      </c>
      <c r="B297" s="102">
        <v>19</v>
      </c>
      <c r="C297" s="111"/>
      <c r="D297" s="114">
        <v>0</v>
      </c>
    </row>
    <row r="298" ht="17.25" customHeight="1" spans="1:4">
      <c r="A298" s="104" t="s">
        <v>204</v>
      </c>
      <c r="B298" s="102">
        <v>18</v>
      </c>
      <c r="C298" s="111">
        <v>38</v>
      </c>
      <c r="D298" s="109">
        <f t="shared" ref="D298:D302" si="27">C298/B298</f>
        <v>2.11111111111111</v>
      </c>
    </row>
    <row r="299" ht="17.25" customHeight="1" spans="1:4">
      <c r="A299" s="117" t="s">
        <v>205</v>
      </c>
      <c r="B299" s="102">
        <v>9</v>
      </c>
      <c r="C299" s="111">
        <v>17</v>
      </c>
      <c r="D299" s="109">
        <f t="shared" si="27"/>
        <v>1.88888888888889</v>
      </c>
    </row>
    <row r="300" ht="17.25" hidden="1" customHeight="1" spans="1:4">
      <c r="A300" s="112" t="s">
        <v>206</v>
      </c>
      <c r="B300" s="108"/>
      <c r="C300" s="111"/>
      <c r="D300" s="109"/>
    </row>
    <row r="301" ht="17.25" customHeight="1" spans="1:4">
      <c r="A301" s="113" t="s">
        <v>207</v>
      </c>
      <c r="B301" s="102">
        <v>37</v>
      </c>
      <c r="C301" s="111">
        <v>120</v>
      </c>
      <c r="D301" s="109">
        <f t="shared" si="27"/>
        <v>3.24324324324324</v>
      </c>
    </row>
    <row r="302" ht="17.25" customHeight="1" spans="1:4">
      <c r="A302" s="113" t="s">
        <v>208</v>
      </c>
      <c r="B302" s="102">
        <v>63</v>
      </c>
      <c r="C302" s="111">
        <v>83</v>
      </c>
      <c r="D302" s="109">
        <f t="shared" si="27"/>
        <v>1.31746031746032</v>
      </c>
    </row>
    <row r="303" ht="17.25" hidden="1" customHeight="1" spans="1:4">
      <c r="A303" s="112" t="s">
        <v>74</v>
      </c>
      <c r="B303" s="108"/>
      <c r="C303" s="111"/>
      <c r="D303" s="109"/>
    </row>
    <row r="304" ht="17.25" hidden="1" customHeight="1" spans="1:4">
      <c r="A304" s="112" t="s">
        <v>42</v>
      </c>
      <c r="B304" s="108"/>
      <c r="C304" s="111"/>
      <c r="D304" s="109"/>
    </row>
    <row r="305" ht="17.25" customHeight="1" spans="1:4">
      <c r="A305" s="104" t="s">
        <v>209</v>
      </c>
      <c r="B305" s="102">
        <v>6</v>
      </c>
      <c r="C305" s="111"/>
      <c r="D305" s="114">
        <v>0</v>
      </c>
    </row>
    <row r="306" ht="17.25" hidden="1" customHeight="1" spans="1:4">
      <c r="A306" s="133" t="s">
        <v>210</v>
      </c>
      <c r="B306" s="105"/>
      <c r="C306" s="120"/>
      <c r="D306" s="107"/>
    </row>
    <row r="307" ht="17.25" hidden="1" customHeight="1" spans="1:4">
      <c r="A307" s="110" t="s">
        <v>33</v>
      </c>
      <c r="B307" s="108"/>
      <c r="C307" s="111"/>
      <c r="D307" s="109"/>
    </row>
    <row r="308" ht="17.25" hidden="1" customHeight="1" spans="1:4">
      <c r="A308" s="112" t="s">
        <v>34</v>
      </c>
      <c r="B308" s="108"/>
      <c r="C308" s="111"/>
      <c r="D308" s="109"/>
    </row>
    <row r="309" ht="17.25" hidden="1" customHeight="1" spans="1:4">
      <c r="A309" s="112" t="s">
        <v>35</v>
      </c>
      <c r="B309" s="108"/>
      <c r="C309" s="111"/>
      <c r="D309" s="109"/>
    </row>
    <row r="310" ht="17.25" hidden="1" customHeight="1" spans="1:4">
      <c r="A310" s="112" t="s">
        <v>211</v>
      </c>
      <c r="B310" s="108"/>
      <c r="C310" s="111"/>
      <c r="D310" s="109"/>
    </row>
    <row r="311" ht="17.25" hidden="1" customHeight="1" spans="1:4">
      <c r="A311" s="115" t="s">
        <v>212</v>
      </c>
      <c r="B311" s="108"/>
      <c r="C311" s="111"/>
      <c r="D311" s="109"/>
    </row>
    <row r="312" ht="17.25" hidden="1" customHeight="1" spans="1:4">
      <c r="A312" s="110" t="s">
        <v>213</v>
      </c>
      <c r="B312" s="108"/>
      <c r="C312" s="111"/>
      <c r="D312" s="109"/>
    </row>
    <row r="313" ht="17.25" hidden="1" customHeight="1" spans="1:4">
      <c r="A313" s="110" t="s">
        <v>74</v>
      </c>
      <c r="B313" s="108"/>
      <c r="C313" s="111"/>
      <c r="D313" s="109"/>
    </row>
    <row r="314" ht="17.25" hidden="1" customHeight="1" spans="1:4">
      <c r="A314" s="110" t="s">
        <v>42</v>
      </c>
      <c r="B314" s="108"/>
      <c r="C314" s="111"/>
      <c r="D314" s="109"/>
    </row>
    <row r="315" ht="17.25" hidden="1" customHeight="1" spans="1:4">
      <c r="A315" s="110" t="s">
        <v>214</v>
      </c>
      <c r="B315" s="108"/>
      <c r="C315" s="111"/>
      <c r="D315" s="109"/>
    </row>
    <row r="316" ht="17.25" hidden="1" customHeight="1" spans="1:4">
      <c r="A316" s="123" t="s">
        <v>215</v>
      </c>
      <c r="B316" s="105"/>
      <c r="C316" s="120"/>
      <c r="D316" s="107"/>
    </row>
    <row r="317" ht="17.25" hidden="1" customHeight="1" spans="1:4">
      <c r="A317" s="112" t="s">
        <v>33</v>
      </c>
      <c r="B317" s="108"/>
      <c r="C317" s="111"/>
      <c r="D317" s="109"/>
    </row>
    <row r="318" ht="17.25" hidden="1" customHeight="1" spans="1:4">
      <c r="A318" s="112" t="s">
        <v>34</v>
      </c>
      <c r="B318" s="108"/>
      <c r="C318" s="111"/>
      <c r="D318" s="109"/>
    </row>
    <row r="319" ht="17.25" hidden="1" customHeight="1" spans="1:4">
      <c r="A319" s="110" t="s">
        <v>35</v>
      </c>
      <c r="B319" s="108"/>
      <c r="C319" s="111"/>
      <c r="D319" s="109"/>
    </row>
    <row r="320" ht="17.25" hidden="1" customHeight="1" spans="1:4">
      <c r="A320" s="110" t="s">
        <v>216</v>
      </c>
      <c r="B320" s="108"/>
      <c r="C320" s="111"/>
      <c r="D320" s="109"/>
    </row>
    <row r="321" ht="17.25" hidden="1" customHeight="1" spans="1:4">
      <c r="A321" s="110" t="s">
        <v>217</v>
      </c>
      <c r="B321" s="108"/>
      <c r="C321" s="111"/>
      <c r="D321" s="109"/>
    </row>
    <row r="322" ht="17.25" hidden="1" customHeight="1" spans="1:4">
      <c r="A322" s="112" t="s">
        <v>218</v>
      </c>
      <c r="B322" s="108"/>
      <c r="C322" s="111"/>
      <c r="D322" s="109"/>
    </row>
    <row r="323" ht="17.25" hidden="1" customHeight="1" spans="1:4">
      <c r="A323" s="112" t="s">
        <v>74</v>
      </c>
      <c r="B323" s="108"/>
      <c r="C323" s="111"/>
      <c r="D323" s="109"/>
    </row>
    <row r="324" ht="17.25" hidden="1" customHeight="1" spans="1:4">
      <c r="A324" s="112" t="s">
        <v>42</v>
      </c>
      <c r="B324" s="108"/>
      <c r="C324" s="111"/>
      <c r="D324" s="109"/>
    </row>
    <row r="325" ht="17.25" hidden="1" customHeight="1" spans="1:4">
      <c r="A325" s="112" t="s">
        <v>219</v>
      </c>
      <c r="B325" s="108"/>
      <c r="C325" s="111"/>
      <c r="D325" s="109"/>
    </row>
    <row r="326" ht="17.25" customHeight="1" spans="1:4">
      <c r="A326" s="100" t="s">
        <v>220</v>
      </c>
      <c r="B326" s="102">
        <f>SUM(B327:B333)</f>
        <v>36</v>
      </c>
      <c r="C326" s="120">
        <f>SUM(C327:C333)</f>
        <v>33</v>
      </c>
      <c r="D326" s="107">
        <f>C326/B326</f>
        <v>0.916666666666667</v>
      </c>
    </row>
    <row r="327" ht="17.25" customHeight="1" spans="1:4">
      <c r="A327" s="104" t="s">
        <v>33</v>
      </c>
      <c r="B327" s="102">
        <v>36</v>
      </c>
      <c r="C327" s="111">
        <v>33</v>
      </c>
      <c r="D327" s="109">
        <f>C327/B327</f>
        <v>0.916666666666667</v>
      </c>
    </row>
    <row r="328" ht="17.25" hidden="1" customHeight="1" spans="1:4">
      <c r="A328" s="110" t="s">
        <v>34</v>
      </c>
      <c r="B328" s="108"/>
      <c r="C328" s="111"/>
      <c r="D328" s="109"/>
    </row>
    <row r="329" ht="17.25" hidden="1" customHeight="1" spans="1:4">
      <c r="A329" s="116" t="s">
        <v>35</v>
      </c>
      <c r="B329" s="108"/>
      <c r="C329" s="111"/>
      <c r="D329" s="109"/>
    </row>
    <row r="330" ht="17.25" hidden="1" customHeight="1" spans="1:4">
      <c r="A330" s="134" t="s">
        <v>221</v>
      </c>
      <c r="B330" s="108"/>
      <c r="C330" s="111"/>
      <c r="D330" s="109"/>
    </row>
    <row r="331" ht="17.25" hidden="1" customHeight="1" spans="1:4">
      <c r="A331" s="112" t="s">
        <v>222</v>
      </c>
      <c r="B331" s="108"/>
      <c r="C331" s="111"/>
      <c r="D331" s="109"/>
    </row>
    <row r="332" ht="17.25" hidden="1" customHeight="1" spans="1:4">
      <c r="A332" s="112" t="s">
        <v>42</v>
      </c>
      <c r="B332" s="108"/>
      <c r="C332" s="111"/>
      <c r="D332" s="109"/>
    </row>
    <row r="333" ht="17.25" hidden="1" customHeight="1" spans="1:4">
      <c r="A333" s="110" t="s">
        <v>223</v>
      </c>
      <c r="B333" s="108"/>
      <c r="C333" s="111"/>
      <c r="D333" s="109"/>
    </row>
    <row r="334" ht="17.25" hidden="1" customHeight="1" spans="1:4">
      <c r="A334" s="119" t="s">
        <v>224</v>
      </c>
      <c r="B334" s="105"/>
      <c r="C334" s="120"/>
      <c r="D334" s="107"/>
    </row>
    <row r="335" ht="17.25" hidden="1" customHeight="1" spans="1:4">
      <c r="A335" s="110" t="s">
        <v>33</v>
      </c>
      <c r="B335" s="108"/>
      <c r="C335" s="111"/>
      <c r="D335" s="109"/>
    </row>
    <row r="336" ht="17.25" hidden="1" customHeight="1" spans="1:4">
      <c r="A336" s="112" t="s">
        <v>34</v>
      </c>
      <c r="B336" s="108"/>
      <c r="C336" s="111"/>
      <c r="D336" s="109"/>
    </row>
    <row r="337" ht="17.25" hidden="1" customHeight="1" spans="1:4">
      <c r="A337" s="110" t="s">
        <v>74</v>
      </c>
      <c r="B337" s="108"/>
      <c r="C337" s="111"/>
      <c r="D337" s="109"/>
    </row>
    <row r="338" ht="17.25" hidden="1" customHeight="1" spans="1:4">
      <c r="A338" s="112" t="s">
        <v>225</v>
      </c>
      <c r="B338" s="108"/>
      <c r="C338" s="111"/>
      <c r="D338" s="109"/>
    </row>
    <row r="339" ht="17.25" hidden="1" customHeight="1" spans="1:4">
      <c r="A339" s="110" t="s">
        <v>226</v>
      </c>
      <c r="B339" s="108"/>
      <c r="C339" s="111"/>
      <c r="D339" s="109"/>
    </row>
    <row r="340" ht="17.25" customHeight="1" spans="1:4">
      <c r="A340" s="104" t="s">
        <v>227</v>
      </c>
      <c r="B340" s="102">
        <f>SUM(B341:B342)</f>
        <v>22</v>
      </c>
      <c r="C340" s="120">
        <v>20</v>
      </c>
      <c r="D340" s="107">
        <f t="shared" ref="D340:D346" si="28">C340/B340</f>
        <v>0.909090909090909</v>
      </c>
    </row>
    <row r="341" ht="17.25" hidden="1" customHeight="1" spans="1:4">
      <c r="A341" s="110" t="s">
        <v>228</v>
      </c>
      <c r="B341" s="108"/>
      <c r="C341" s="111"/>
      <c r="D341" s="109"/>
    </row>
    <row r="342" ht="17.25" customHeight="1" spans="1:4">
      <c r="A342" s="104" t="s">
        <v>229</v>
      </c>
      <c r="B342" s="102">
        <v>22</v>
      </c>
      <c r="C342" s="111"/>
      <c r="D342" s="114">
        <v>0</v>
      </c>
    </row>
    <row r="343" ht="17.25" customHeight="1" spans="1:4">
      <c r="A343" s="100" t="s">
        <v>230</v>
      </c>
      <c r="B343" s="102">
        <f>B344+B349+B356+B362+B368+B372+B376+B380+B386+B393</f>
        <v>55544</v>
      </c>
      <c r="C343" s="132">
        <f>C344+C349+C356+C362+C368+C372+C376+C380+C386+C393</f>
        <v>61140</v>
      </c>
      <c r="D343" s="103">
        <f t="shared" si="28"/>
        <v>1.1007489557828</v>
      </c>
    </row>
    <row r="344" ht="17.25" customHeight="1" spans="1:4">
      <c r="A344" s="113" t="s">
        <v>231</v>
      </c>
      <c r="B344" s="102">
        <f>SUM(B345:B348)</f>
        <v>576</v>
      </c>
      <c r="C344" s="120">
        <f>SUM(C345:C348)</f>
        <v>1192</v>
      </c>
      <c r="D344" s="107">
        <f t="shared" si="28"/>
        <v>2.06944444444444</v>
      </c>
    </row>
    <row r="345" ht="17.25" customHeight="1" spans="1:4">
      <c r="A345" s="104" t="s">
        <v>33</v>
      </c>
      <c r="B345" s="102">
        <v>322</v>
      </c>
      <c r="C345" s="111">
        <v>631</v>
      </c>
      <c r="D345" s="109">
        <f t="shared" si="28"/>
        <v>1.95962732919255</v>
      </c>
    </row>
    <row r="346" ht="17.25" customHeight="1" spans="1:4">
      <c r="A346" s="104" t="s">
        <v>34</v>
      </c>
      <c r="B346" s="102">
        <v>247</v>
      </c>
      <c r="C346" s="111">
        <v>467</v>
      </c>
      <c r="D346" s="109">
        <f t="shared" si="28"/>
        <v>1.89068825910931</v>
      </c>
    </row>
    <row r="347" ht="17.25" hidden="1" customHeight="1" spans="1:4">
      <c r="A347" s="110" t="s">
        <v>35</v>
      </c>
      <c r="B347" s="108"/>
      <c r="C347" s="111"/>
      <c r="D347" s="109"/>
    </row>
    <row r="348" ht="17.25" customHeight="1" spans="1:4">
      <c r="A348" s="118" t="s">
        <v>232</v>
      </c>
      <c r="B348" s="102">
        <v>7</v>
      </c>
      <c r="C348" s="111">
        <v>94</v>
      </c>
      <c r="D348" s="109">
        <f t="shared" ref="D348:D354" si="29">C348/B348</f>
        <v>13.4285714285714</v>
      </c>
    </row>
    <row r="349" ht="17.25" customHeight="1" spans="1:4">
      <c r="A349" s="104" t="s">
        <v>233</v>
      </c>
      <c r="B349" s="102">
        <f>SUM(B350:B355)</f>
        <v>49570</v>
      </c>
      <c r="C349" s="120">
        <f>SUM(C350:C355)</f>
        <v>54017</v>
      </c>
      <c r="D349" s="107">
        <f t="shared" si="29"/>
        <v>1.08971151906395</v>
      </c>
    </row>
    <row r="350" ht="17.25" customHeight="1" spans="1:4">
      <c r="A350" s="104" t="s">
        <v>234</v>
      </c>
      <c r="B350" s="102">
        <v>1866</v>
      </c>
      <c r="C350" s="111">
        <v>3675</v>
      </c>
      <c r="D350" s="109">
        <f t="shared" si="29"/>
        <v>1.96945337620579</v>
      </c>
    </row>
    <row r="351" ht="17.25" customHeight="1" spans="1:4">
      <c r="A351" s="104" t="s">
        <v>235</v>
      </c>
      <c r="B351" s="102">
        <v>29138</v>
      </c>
      <c r="C351" s="111">
        <v>19874</v>
      </c>
      <c r="D351" s="109">
        <f t="shared" si="29"/>
        <v>0.682064657835129</v>
      </c>
    </row>
    <row r="352" ht="17.25" customHeight="1" spans="1:4">
      <c r="A352" s="113" t="s">
        <v>236</v>
      </c>
      <c r="B352" s="102">
        <v>4165</v>
      </c>
      <c r="C352" s="111">
        <v>6118</v>
      </c>
      <c r="D352" s="109">
        <f t="shared" si="29"/>
        <v>1.46890756302521</v>
      </c>
    </row>
    <row r="353" ht="17.25" customHeight="1" spans="1:4">
      <c r="A353" s="113" t="s">
        <v>237</v>
      </c>
      <c r="B353" s="102">
        <v>3441</v>
      </c>
      <c r="C353" s="111">
        <v>4150</v>
      </c>
      <c r="D353" s="109">
        <f t="shared" si="29"/>
        <v>1.20604475443185</v>
      </c>
    </row>
    <row r="354" ht="17.25" customHeight="1" spans="1:4">
      <c r="A354" s="113" t="s">
        <v>238</v>
      </c>
      <c r="B354" s="102">
        <v>10950</v>
      </c>
      <c r="C354" s="111">
        <v>20200</v>
      </c>
      <c r="D354" s="109">
        <f t="shared" si="29"/>
        <v>1.84474885844749</v>
      </c>
    </row>
    <row r="355" ht="17.25" customHeight="1" spans="1:4">
      <c r="A355" s="104" t="s">
        <v>239</v>
      </c>
      <c r="B355" s="102">
        <v>10</v>
      </c>
      <c r="C355" s="111"/>
      <c r="D355" s="114">
        <v>0</v>
      </c>
    </row>
    <row r="356" ht="17.25" customHeight="1" spans="1:4">
      <c r="A356" s="104" t="s">
        <v>240</v>
      </c>
      <c r="B356" s="102">
        <f>SUM(B357:B361)</f>
        <v>332</v>
      </c>
      <c r="C356" s="120">
        <f>SUM(C357:C361)</f>
        <v>700</v>
      </c>
      <c r="D356" s="107">
        <f>C356/B356</f>
        <v>2.10843373493976</v>
      </c>
    </row>
    <row r="357" ht="17.25" hidden="1" customHeight="1" spans="1:4">
      <c r="A357" s="110" t="s">
        <v>241</v>
      </c>
      <c r="B357" s="108"/>
      <c r="C357" s="111"/>
      <c r="D357" s="109"/>
    </row>
    <row r="358" ht="17.25" customHeight="1" spans="1:4">
      <c r="A358" s="104" t="s">
        <v>242</v>
      </c>
      <c r="B358" s="102">
        <v>325</v>
      </c>
      <c r="C358" s="111">
        <v>700</v>
      </c>
      <c r="D358" s="109">
        <f>C358/B358</f>
        <v>2.15384615384615</v>
      </c>
    </row>
    <row r="359" ht="17.25" hidden="1" customHeight="1" spans="1:4">
      <c r="A359" s="110" t="s">
        <v>243</v>
      </c>
      <c r="B359" s="108"/>
      <c r="C359" s="111"/>
      <c r="D359" s="109"/>
    </row>
    <row r="360" ht="17.25" customHeight="1" spans="1:4">
      <c r="A360" s="113" t="s">
        <v>244</v>
      </c>
      <c r="B360" s="102">
        <v>7</v>
      </c>
      <c r="C360" s="111"/>
      <c r="D360" s="114">
        <v>0</v>
      </c>
    </row>
    <row r="361" ht="17.25" hidden="1" customHeight="1" spans="1:4">
      <c r="A361" s="112" t="s">
        <v>245</v>
      </c>
      <c r="B361" s="108"/>
      <c r="C361" s="111"/>
      <c r="D361" s="109"/>
    </row>
    <row r="362" ht="17.25" hidden="1" customHeight="1" spans="1:4">
      <c r="A362" s="135" t="s">
        <v>246</v>
      </c>
      <c r="B362" s="105"/>
      <c r="C362" s="120"/>
      <c r="D362" s="107"/>
    </row>
    <row r="363" ht="17.25" hidden="1" customHeight="1" spans="1:4">
      <c r="A363" s="110" t="s">
        <v>247</v>
      </c>
      <c r="B363" s="108"/>
      <c r="C363" s="111"/>
      <c r="D363" s="109"/>
    </row>
    <row r="364" ht="17.25" hidden="1" customHeight="1" spans="1:4">
      <c r="A364" s="110" t="s">
        <v>248</v>
      </c>
      <c r="B364" s="108"/>
      <c r="C364" s="111"/>
      <c r="D364" s="109"/>
    </row>
    <row r="365" ht="17.25" hidden="1" customHeight="1" spans="1:4">
      <c r="A365" s="110" t="s">
        <v>249</v>
      </c>
      <c r="B365" s="108"/>
      <c r="C365" s="111"/>
      <c r="D365" s="109"/>
    </row>
    <row r="366" ht="17.25" hidden="1" customHeight="1" spans="1:4">
      <c r="A366" s="112" t="s">
        <v>250</v>
      </c>
      <c r="B366" s="108"/>
      <c r="C366" s="111"/>
      <c r="D366" s="109"/>
    </row>
    <row r="367" ht="17.25" hidden="1" customHeight="1" spans="1:4">
      <c r="A367" s="112" t="s">
        <v>251</v>
      </c>
      <c r="B367" s="108"/>
      <c r="C367" s="111"/>
      <c r="D367" s="109"/>
    </row>
    <row r="368" ht="17.25" hidden="1" customHeight="1" spans="1:4">
      <c r="A368" s="123" t="s">
        <v>252</v>
      </c>
      <c r="B368" s="105"/>
      <c r="C368" s="120"/>
      <c r="D368" s="107"/>
    </row>
    <row r="369" ht="17.25" hidden="1" customHeight="1" spans="1:4">
      <c r="A369" s="110" t="s">
        <v>253</v>
      </c>
      <c r="B369" s="108"/>
      <c r="C369" s="111"/>
      <c r="D369" s="109"/>
    </row>
    <row r="370" ht="17.25" hidden="1" customHeight="1" spans="1:4">
      <c r="A370" s="110" t="s">
        <v>254</v>
      </c>
      <c r="B370" s="108"/>
      <c r="C370" s="111"/>
      <c r="D370" s="109"/>
    </row>
    <row r="371" ht="17.25" hidden="1" customHeight="1" spans="1:4">
      <c r="A371" s="110" t="s">
        <v>255</v>
      </c>
      <c r="B371" s="108"/>
      <c r="C371" s="111"/>
      <c r="D371" s="109"/>
    </row>
    <row r="372" ht="17.25" hidden="1" customHeight="1" spans="1:4">
      <c r="A372" s="123" t="s">
        <v>256</v>
      </c>
      <c r="B372" s="105"/>
      <c r="C372" s="120"/>
      <c r="D372" s="107"/>
    </row>
    <row r="373" ht="17.25" hidden="1" customHeight="1" spans="1:4">
      <c r="A373" s="112" t="s">
        <v>257</v>
      </c>
      <c r="B373" s="108"/>
      <c r="C373" s="111"/>
      <c r="D373" s="109"/>
    </row>
    <row r="374" ht="17.25" hidden="1" customHeight="1" spans="1:4">
      <c r="A374" s="112" t="s">
        <v>258</v>
      </c>
      <c r="B374" s="108"/>
      <c r="C374" s="111"/>
      <c r="D374" s="109"/>
    </row>
    <row r="375" ht="17.25" hidden="1" customHeight="1" spans="1:4">
      <c r="A375" s="115" t="s">
        <v>259</v>
      </c>
      <c r="B375" s="108"/>
      <c r="C375" s="111"/>
      <c r="D375" s="109"/>
    </row>
    <row r="376" ht="17.25" hidden="1" customHeight="1" spans="1:4">
      <c r="A376" s="119" t="s">
        <v>260</v>
      </c>
      <c r="B376" s="105"/>
      <c r="C376" s="120"/>
      <c r="D376" s="107"/>
    </row>
    <row r="377" ht="17.25" hidden="1" customHeight="1" spans="1:4">
      <c r="A377" s="110" t="s">
        <v>261</v>
      </c>
      <c r="B377" s="108"/>
      <c r="C377" s="111"/>
      <c r="D377" s="109"/>
    </row>
    <row r="378" ht="17.25" hidden="1" customHeight="1" spans="1:4">
      <c r="A378" s="110" t="s">
        <v>262</v>
      </c>
      <c r="B378" s="108"/>
      <c r="C378" s="111"/>
      <c r="D378" s="109"/>
    </row>
    <row r="379" ht="17.25" hidden="1" customHeight="1" spans="1:4">
      <c r="A379" s="112" t="s">
        <v>263</v>
      </c>
      <c r="B379" s="108"/>
      <c r="C379" s="111"/>
      <c r="D379" s="109"/>
    </row>
    <row r="380" ht="17.25" customHeight="1" spans="1:4">
      <c r="A380" s="113" t="s">
        <v>264</v>
      </c>
      <c r="B380" s="102">
        <f>SUM(B381:B385)</f>
        <v>0</v>
      </c>
      <c r="C380" s="120">
        <f>SUM(C381:C385)</f>
        <v>130</v>
      </c>
      <c r="D380" s="121">
        <v>0</v>
      </c>
    </row>
    <row r="381" ht="17.25" hidden="1" customHeight="1" spans="1:4">
      <c r="A381" s="112" t="s">
        <v>265</v>
      </c>
      <c r="B381" s="108"/>
      <c r="C381" s="111"/>
      <c r="D381" s="109"/>
    </row>
    <row r="382" ht="17.25" hidden="1" customHeight="1" spans="1:4">
      <c r="A382" s="110" t="s">
        <v>266</v>
      </c>
      <c r="B382" s="108"/>
      <c r="C382" s="111"/>
      <c r="D382" s="109"/>
    </row>
    <row r="383" ht="17.25" customHeight="1" spans="1:4">
      <c r="A383" s="104" t="s">
        <v>267</v>
      </c>
      <c r="B383" s="102"/>
      <c r="C383" s="111">
        <v>130</v>
      </c>
      <c r="D383" s="114">
        <v>0</v>
      </c>
    </row>
    <row r="384" ht="17.25" hidden="1" customHeight="1" spans="1:4">
      <c r="A384" s="110" t="s">
        <v>268</v>
      </c>
      <c r="B384" s="108"/>
      <c r="C384" s="111"/>
      <c r="D384" s="109"/>
    </row>
    <row r="385" ht="17.25" hidden="1" customHeight="1" spans="1:4">
      <c r="A385" s="110" t="s">
        <v>269</v>
      </c>
      <c r="B385" s="108"/>
      <c r="C385" s="111"/>
      <c r="D385" s="109"/>
    </row>
    <row r="386" ht="17.25" customHeight="1" spans="1:4">
      <c r="A386" s="104" t="s">
        <v>270</v>
      </c>
      <c r="B386" s="102">
        <f>SUM(B387:B392)</f>
        <v>5024</v>
      </c>
      <c r="C386" s="120">
        <f>SUM(C387:C392)</f>
        <v>5101</v>
      </c>
      <c r="D386" s="107">
        <f>C386/B386</f>
        <v>1.01532643312102</v>
      </c>
    </row>
    <row r="387" ht="17.25" customHeight="1" spans="1:4">
      <c r="A387" s="113" t="s">
        <v>271</v>
      </c>
      <c r="B387" s="102">
        <v>294</v>
      </c>
      <c r="C387" s="111"/>
      <c r="D387" s="114">
        <v>0</v>
      </c>
    </row>
    <row r="388" ht="17.25" customHeight="1" spans="1:4">
      <c r="A388" s="113" t="s">
        <v>272</v>
      </c>
      <c r="B388" s="102">
        <v>140</v>
      </c>
      <c r="C388" s="111"/>
      <c r="D388" s="114">
        <v>0</v>
      </c>
    </row>
    <row r="389" ht="17.25" customHeight="1" spans="1:4">
      <c r="A389" s="113" t="s">
        <v>273</v>
      </c>
      <c r="B389" s="102">
        <v>3467</v>
      </c>
      <c r="C389" s="111">
        <v>3601</v>
      </c>
      <c r="D389" s="109">
        <f t="shared" ref="D389:D396" si="30">C389/B389</f>
        <v>1.03865012979521</v>
      </c>
    </row>
    <row r="390" ht="17.25" customHeight="1" spans="1:4">
      <c r="A390" s="100" t="s">
        <v>274</v>
      </c>
      <c r="B390" s="102">
        <v>70</v>
      </c>
      <c r="C390" s="111"/>
      <c r="D390" s="114">
        <v>0</v>
      </c>
    </row>
    <row r="391" ht="17.25" hidden="1" customHeight="1" spans="1:4">
      <c r="A391" s="110" t="s">
        <v>275</v>
      </c>
      <c r="B391" s="108"/>
      <c r="C391" s="111"/>
      <c r="D391" s="109"/>
    </row>
    <row r="392" ht="17.25" customHeight="1" spans="1:4">
      <c r="A392" s="104" t="s">
        <v>276</v>
      </c>
      <c r="B392" s="102">
        <v>1053</v>
      </c>
      <c r="C392" s="111">
        <v>1500</v>
      </c>
      <c r="D392" s="109">
        <f t="shared" si="30"/>
        <v>1.42450142450142</v>
      </c>
    </row>
    <row r="393" ht="17.25" customHeight="1" spans="1:4">
      <c r="A393" s="104" t="s">
        <v>277</v>
      </c>
      <c r="B393" s="102">
        <v>42</v>
      </c>
      <c r="C393" s="120"/>
      <c r="D393" s="121">
        <v>0</v>
      </c>
    </row>
    <row r="394" ht="17.25" customHeight="1" spans="1:4">
      <c r="A394" s="100" t="s">
        <v>278</v>
      </c>
      <c r="B394" s="102">
        <f>B395+B400+B409+B415+B420+B425+B430+B437+B441+B445</f>
        <v>16356</v>
      </c>
      <c r="C394" s="132">
        <f>C395+C400+C409+C415+C420+C425+C430+C437+C441+C445</f>
        <v>16407</v>
      </c>
      <c r="D394" s="103">
        <f t="shared" si="30"/>
        <v>1.00311812179017</v>
      </c>
    </row>
    <row r="395" ht="17.25" customHeight="1" spans="1:4">
      <c r="A395" s="113" t="s">
        <v>279</v>
      </c>
      <c r="B395" s="102">
        <f>SUM(B396:B399)</f>
        <v>264</v>
      </c>
      <c r="C395" s="120">
        <f>SUM(C396:C399)</f>
        <v>221</v>
      </c>
      <c r="D395" s="107">
        <f t="shared" si="30"/>
        <v>0.837121212121212</v>
      </c>
    </row>
    <row r="396" ht="17.25" customHeight="1" spans="1:4">
      <c r="A396" s="104" t="s">
        <v>33</v>
      </c>
      <c r="B396" s="102">
        <v>154</v>
      </c>
      <c r="C396" s="111">
        <v>151</v>
      </c>
      <c r="D396" s="109">
        <f t="shared" si="30"/>
        <v>0.980519480519481</v>
      </c>
    </row>
    <row r="397" ht="17.25" customHeight="1" spans="1:4">
      <c r="A397" s="104" t="s">
        <v>34</v>
      </c>
      <c r="B397" s="102">
        <v>39</v>
      </c>
      <c r="C397" s="111"/>
      <c r="D397" s="114">
        <v>0</v>
      </c>
    </row>
    <row r="398" ht="17.25" hidden="1" customHeight="1" spans="1:4">
      <c r="A398" s="110" t="s">
        <v>35</v>
      </c>
      <c r="B398" s="108"/>
      <c r="C398" s="111"/>
      <c r="D398" s="109"/>
    </row>
    <row r="399" ht="17.25" customHeight="1" spans="1:4">
      <c r="A399" s="113" t="s">
        <v>280</v>
      </c>
      <c r="B399" s="102">
        <v>71</v>
      </c>
      <c r="C399" s="111">
        <v>70</v>
      </c>
      <c r="D399" s="109">
        <f>C399/B399</f>
        <v>0.985915492957746</v>
      </c>
    </row>
    <row r="400" ht="17.25" hidden="1" customHeight="1" spans="1:4">
      <c r="A400" s="119" t="s">
        <v>281</v>
      </c>
      <c r="B400" s="105"/>
      <c r="C400" s="120"/>
      <c r="D400" s="107"/>
    </row>
    <row r="401" ht="17.25" hidden="1" customHeight="1" spans="1:4">
      <c r="A401" s="110" t="s">
        <v>282</v>
      </c>
      <c r="B401" s="108"/>
      <c r="C401" s="111"/>
      <c r="D401" s="109"/>
    </row>
    <row r="402" ht="17.25" hidden="1" customHeight="1" spans="1:4">
      <c r="A402" s="115" t="s">
        <v>283</v>
      </c>
      <c r="B402" s="108"/>
      <c r="C402" s="111"/>
      <c r="D402" s="109"/>
    </row>
    <row r="403" ht="17.25" hidden="1" customHeight="1" spans="1:4">
      <c r="A403" s="110" t="s">
        <v>284</v>
      </c>
      <c r="B403" s="108"/>
      <c r="C403" s="111"/>
      <c r="D403" s="109"/>
    </row>
    <row r="404" ht="17.25" hidden="1" customHeight="1" spans="1:4">
      <c r="A404" s="110" t="s">
        <v>285</v>
      </c>
      <c r="B404" s="108"/>
      <c r="C404" s="111"/>
      <c r="D404" s="109"/>
    </row>
    <row r="405" ht="17.25" hidden="1" customHeight="1" spans="1:4">
      <c r="A405" s="110" t="s">
        <v>286</v>
      </c>
      <c r="B405" s="108"/>
      <c r="C405" s="111"/>
      <c r="D405" s="109"/>
    </row>
    <row r="406" ht="17.25" hidden="1" customHeight="1" spans="1:4">
      <c r="A406" s="112" t="s">
        <v>287</v>
      </c>
      <c r="B406" s="108"/>
      <c r="C406" s="111"/>
      <c r="D406" s="109"/>
    </row>
    <row r="407" ht="17.25" hidden="1" customHeight="1" spans="1:4">
      <c r="A407" s="112" t="s">
        <v>288</v>
      </c>
      <c r="B407" s="108"/>
      <c r="C407" s="111"/>
      <c r="D407" s="109"/>
    </row>
    <row r="408" ht="17.25" hidden="1" customHeight="1" spans="1:4">
      <c r="A408" s="112" t="s">
        <v>289</v>
      </c>
      <c r="B408" s="108"/>
      <c r="C408" s="111"/>
      <c r="D408" s="109"/>
    </row>
    <row r="409" ht="17.25" customHeight="1" spans="1:4">
      <c r="A409" s="113" t="s">
        <v>290</v>
      </c>
      <c r="B409" s="102">
        <f>SUM(B410:B414)</f>
        <v>50</v>
      </c>
      <c r="C409" s="120">
        <f>SUM(C410:C414)</f>
        <v>50</v>
      </c>
      <c r="D409" s="107">
        <f>C409/B409</f>
        <v>1</v>
      </c>
    </row>
    <row r="410" ht="17.25" customHeight="1" spans="1:4">
      <c r="A410" s="104" t="s">
        <v>282</v>
      </c>
      <c r="B410" s="102">
        <v>50</v>
      </c>
      <c r="C410" s="111">
        <v>50</v>
      </c>
      <c r="D410" s="109">
        <f>C410/B410</f>
        <v>1</v>
      </c>
    </row>
    <row r="411" ht="17.25" hidden="1" customHeight="1" spans="1:4">
      <c r="A411" s="110" t="s">
        <v>291</v>
      </c>
      <c r="B411" s="108"/>
      <c r="C411" s="111"/>
      <c r="D411" s="109"/>
    </row>
    <row r="412" ht="17.25" hidden="1" customHeight="1" spans="1:4">
      <c r="A412" s="110" t="s">
        <v>292</v>
      </c>
      <c r="B412" s="108"/>
      <c r="C412" s="111"/>
      <c r="D412" s="109"/>
    </row>
    <row r="413" ht="17.25" hidden="1" customHeight="1" spans="1:4">
      <c r="A413" s="112" t="s">
        <v>293</v>
      </c>
      <c r="B413" s="108"/>
      <c r="C413" s="111"/>
      <c r="D413" s="109"/>
    </row>
    <row r="414" ht="17.25" hidden="1" customHeight="1" spans="1:4">
      <c r="A414" s="112" t="s">
        <v>294</v>
      </c>
      <c r="B414" s="108"/>
      <c r="C414" s="111"/>
      <c r="D414" s="109"/>
    </row>
    <row r="415" ht="17.25" customHeight="1" spans="1:4">
      <c r="A415" s="113" t="s">
        <v>295</v>
      </c>
      <c r="B415" s="102">
        <f>SUM(B416:B419)</f>
        <v>15108</v>
      </c>
      <c r="C415" s="120">
        <f>SUM(C416:C419)</f>
        <v>15237</v>
      </c>
      <c r="D415" s="107">
        <f t="shared" ref="D415:D417" si="31">C415/B415</f>
        <v>1.00853852263701</v>
      </c>
    </row>
    <row r="416" ht="17.25" customHeight="1" spans="1:4">
      <c r="A416" s="100" t="s">
        <v>282</v>
      </c>
      <c r="B416" s="102">
        <v>409</v>
      </c>
      <c r="C416" s="111">
        <v>10</v>
      </c>
      <c r="D416" s="109">
        <f t="shared" si="31"/>
        <v>0.0244498777506112</v>
      </c>
    </row>
    <row r="417" ht="17.25" customHeight="1" spans="1:4">
      <c r="A417" s="104" t="s">
        <v>296</v>
      </c>
      <c r="B417" s="102">
        <v>14479</v>
      </c>
      <c r="C417" s="111">
        <v>14527</v>
      </c>
      <c r="D417" s="109">
        <f t="shared" si="31"/>
        <v>1.00331514607362</v>
      </c>
    </row>
    <row r="418" ht="17.25" hidden="1" customHeight="1" spans="1:4">
      <c r="A418" s="110" t="s">
        <v>297</v>
      </c>
      <c r="B418" s="108"/>
      <c r="C418" s="111"/>
      <c r="D418" s="109"/>
    </row>
    <row r="419" ht="17.25" customHeight="1" spans="1:4">
      <c r="A419" s="113" t="s">
        <v>298</v>
      </c>
      <c r="B419" s="102">
        <v>220</v>
      </c>
      <c r="C419" s="111">
        <v>700</v>
      </c>
      <c r="D419" s="109">
        <f t="shared" ref="D419:D422" si="32">C419/B419</f>
        <v>3.18181818181818</v>
      </c>
    </row>
    <row r="420" ht="17.25" customHeight="1" spans="1:4">
      <c r="A420" s="113" t="s">
        <v>299</v>
      </c>
      <c r="B420" s="102">
        <f>SUM(B421:B424)</f>
        <v>770</v>
      </c>
      <c r="C420" s="120">
        <f>SUM(C421:C424)</f>
        <v>720</v>
      </c>
      <c r="D420" s="107">
        <f t="shared" si="32"/>
        <v>0.935064935064935</v>
      </c>
    </row>
    <row r="421" ht="17.25" hidden="1" customHeight="1" spans="1:4">
      <c r="A421" s="112" t="s">
        <v>282</v>
      </c>
      <c r="B421" s="108"/>
      <c r="C421" s="111"/>
      <c r="D421" s="109"/>
    </row>
    <row r="422" ht="17.25" customHeight="1" spans="1:4">
      <c r="A422" s="104" t="s">
        <v>300</v>
      </c>
      <c r="B422" s="102">
        <v>770</v>
      </c>
      <c r="C422" s="111">
        <v>720</v>
      </c>
      <c r="D422" s="109">
        <f t="shared" si="32"/>
        <v>0.935064935064935</v>
      </c>
    </row>
    <row r="423" ht="17.25" hidden="1" customHeight="1" spans="1:4">
      <c r="A423" s="110" t="s">
        <v>301</v>
      </c>
      <c r="B423" s="108"/>
      <c r="C423" s="111"/>
      <c r="D423" s="109"/>
    </row>
    <row r="424" ht="17.25" hidden="1" customHeight="1" spans="1:4">
      <c r="A424" s="110" t="s">
        <v>302</v>
      </c>
      <c r="B424" s="108"/>
      <c r="C424" s="111"/>
      <c r="D424" s="109"/>
    </row>
    <row r="425" ht="17.25" hidden="1" customHeight="1" spans="1:4">
      <c r="A425" s="123" t="s">
        <v>303</v>
      </c>
      <c r="B425" s="105"/>
      <c r="C425" s="120"/>
      <c r="D425" s="107"/>
    </row>
    <row r="426" ht="17.25" hidden="1" customHeight="1" spans="1:4">
      <c r="A426" s="112" t="s">
        <v>304</v>
      </c>
      <c r="B426" s="108"/>
      <c r="C426" s="111"/>
      <c r="D426" s="109"/>
    </row>
    <row r="427" ht="17.25" hidden="1" customHeight="1" spans="1:4">
      <c r="A427" s="112" t="s">
        <v>305</v>
      </c>
      <c r="B427" s="108"/>
      <c r="C427" s="111"/>
      <c r="D427" s="109"/>
    </row>
    <row r="428" ht="17.25" hidden="1" customHeight="1" spans="1:4">
      <c r="A428" s="112" t="s">
        <v>306</v>
      </c>
      <c r="B428" s="108"/>
      <c r="C428" s="111"/>
      <c r="D428" s="109"/>
    </row>
    <row r="429" ht="17.25" hidden="1" customHeight="1" spans="1:4">
      <c r="A429" s="112" t="s">
        <v>307</v>
      </c>
      <c r="B429" s="108"/>
      <c r="C429" s="111"/>
      <c r="D429" s="109"/>
    </row>
    <row r="430" ht="17.25" customHeight="1" spans="1:4">
      <c r="A430" s="104" t="s">
        <v>308</v>
      </c>
      <c r="B430" s="102">
        <f>SUM(B431:B436)</f>
        <v>45</v>
      </c>
      <c r="C430" s="120">
        <f>SUM(C431:C436)</f>
        <v>29</v>
      </c>
      <c r="D430" s="107">
        <f t="shared" ref="D430:D432" si="33">C430/B430</f>
        <v>0.644444444444444</v>
      </c>
    </row>
    <row r="431" ht="17.25" customHeight="1" spans="1:4">
      <c r="A431" s="104" t="s">
        <v>282</v>
      </c>
      <c r="B431" s="102">
        <v>13</v>
      </c>
      <c r="C431" s="111">
        <v>11</v>
      </c>
      <c r="D431" s="109">
        <f t="shared" si="33"/>
        <v>0.846153846153846</v>
      </c>
    </row>
    <row r="432" ht="17.25" customHeight="1" spans="1:4">
      <c r="A432" s="113" t="s">
        <v>309</v>
      </c>
      <c r="B432" s="102">
        <v>20</v>
      </c>
      <c r="C432" s="111">
        <v>18</v>
      </c>
      <c r="D432" s="109">
        <f t="shared" si="33"/>
        <v>0.9</v>
      </c>
    </row>
    <row r="433" ht="17.25" hidden="1" customHeight="1" spans="1:4">
      <c r="A433" s="112" t="s">
        <v>310</v>
      </c>
      <c r="B433" s="108"/>
      <c r="C433" s="111"/>
      <c r="D433" s="109"/>
    </row>
    <row r="434" ht="17.25" hidden="1" customHeight="1" spans="1:4">
      <c r="A434" s="112" t="s">
        <v>311</v>
      </c>
      <c r="B434" s="108"/>
      <c r="C434" s="111"/>
      <c r="D434" s="109"/>
    </row>
    <row r="435" ht="17.25" hidden="1" customHeight="1" spans="1:4">
      <c r="A435" s="110" t="s">
        <v>312</v>
      </c>
      <c r="B435" s="108"/>
      <c r="C435" s="111"/>
      <c r="D435" s="109"/>
    </row>
    <row r="436" ht="17.25" customHeight="1" spans="1:4">
      <c r="A436" s="104" t="s">
        <v>313</v>
      </c>
      <c r="B436" s="102">
        <v>12</v>
      </c>
      <c r="C436" s="111"/>
      <c r="D436" s="114">
        <v>0</v>
      </c>
    </row>
    <row r="437" ht="17.25" hidden="1" customHeight="1" spans="1:4">
      <c r="A437" s="119" t="s">
        <v>314</v>
      </c>
      <c r="B437" s="105"/>
      <c r="C437" s="120"/>
      <c r="D437" s="107"/>
    </row>
    <row r="438" ht="17.25" hidden="1" customHeight="1" spans="1:4">
      <c r="A438" s="112" t="s">
        <v>315</v>
      </c>
      <c r="B438" s="108"/>
      <c r="C438" s="111"/>
      <c r="D438" s="109"/>
    </row>
    <row r="439" ht="17.25" hidden="1" customHeight="1" spans="1:4">
      <c r="A439" s="112" t="s">
        <v>316</v>
      </c>
      <c r="B439" s="108"/>
      <c r="C439" s="111"/>
      <c r="D439" s="109"/>
    </row>
    <row r="440" ht="17.25" hidden="1" customHeight="1" spans="1:4">
      <c r="A440" s="112" t="s">
        <v>317</v>
      </c>
      <c r="B440" s="108"/>
      <c r="C440" s="111"/>
      <c r="D440" s="109"/>
    </row>
    <row r="441" ht="17.25" customHeight="1" spans="1:4">
      <c r="A441" s="100" t="s">
        <v>318</v>
      </c>
      <c r="B441" s="102">
        <f>SUM(B442:B444)</f>
        <v>5</v>
      </c>
      <c r="C441" s="120">
        <f>SUM(C442:C444)</f>
        <v>0</v>
      </c>
      <c r="D441" s="121">
        <v>0</v>
      </c>
    </row>
    <row r="442" ht="17.25" customHeight="1" spans="1:4">
      <c r="A442" s="113" t="s">
        <v>319</v>
      </c>
      <c r="B442" s="102">
        <v>5</v>
      </c>
      <c r="C442" s="111"/>
      <c r="D442" s="114">
        <v>0</v>
      </c>
    </row>
    <row r="443" ht="17.25" hidden="1" customHeight="1" spans="1:4">
      <c r="A443" s="112" t="s">
        <v>320</v>
      </c>
      <c r="B443" s="108"/>
      <c r="C443" s="111"/>
      <c r="D443" s="109"/>
    </row>
    <row r="444" ht="17.25" hidden="1" customHeight="1" spans="1:4">
      <c r="A444" s="112" t="s">
        <v>321</v>
      </c>
      <c r="B444" s="108"/>
      <c r="C444" s="111"/>
      <c r="D444" s="109"/>
    </row>
    <row r="445" ht="17.25" customHeight="1" spans="1:4">
      <c r="A445" s="104" t="s">
        <v>322</v>
      </c>
      <c r="B445" s="102">
        <f>SUM(B446:B449)</f>
        <v>114</v>
      </c>
      <c r="C445" s="120">
        <f>SUM(C446:C449)</f>
        <v>150</v>
      </c>
      <c r="D445" s="107">
        <f t="shared" ref="D445:D452" si="34">C445/B445</f>
        <v>1.31578947368421</v>
      </c>
    </row>
    <row r="446" ht="17.25" hidden="1" customHeight="1" spans="1:4">
      <c r="A446" s="110" t="s">
        <v>323</v>
      </c>
      <c r="B446" s="108"/>
      <c r="C446" s="111"/>
      <c r="D446" s="109"/>
    </row>
    <row r="447" ht="17.25" hidden="1" customHeight="1" spans="1:4">
      <c r="A447" s="112" t="s">
        <v>324</v>
      </c>
      <c r="B447" s="108"/>
      <c r="C447" s="111"/>
      <c r="D447" s="109"/>
    </row>
    <row r="448" ht="17.25" hidden="1" customHeight="1" spans="1:4">
      <c r="A448" s="112" t="s">
        <v>325</v>
      </c>
      <c r="B448" s="108"/>
      <c r="C448" s="111"/>
      <c r="D448" s="109"/>
    </row>
    <row r="449" ht="17.25" customHeight="1" spans="1:4">
      <c r="A449" s="113" t="s">
        <v>326</v>
      </c>
      <c r="B449" s="102">
        <v>114</v>
      </c>
      <c r="C449" s="111">
        <v>150</v>
      </c>
      <c r="D449" s="109">
        <f t="shared" si="34"/>
        <v>1.31578947368421</v>
      </c>
    </row>
    <row r="450" ht="17.25" customHeight="1" spans="1:4">
      <c r="A450" s="100" t="s">
        <v>327</v>
      </c>
      <c r="B450" s="102">
        <f>B451+B467+B475+B486+B495+B503</f>
        <v>10728</v>
      </c>
      <c r="C450" s="132">
        <f>C451+C467+C475+C486+C495+C503</f>
        <v>11130</v>
      </c>
      <c r="D450" s="103">
        <f t="shared" si="34"/>
        <v>1.03747203579418</v>
      </c>
    </row>
    <row r="451" ht="17.25" customHeight="1" spans="1:4">
      <c r="A451" s="100" t="s">
        <v>328</v>
      </c>
      <c r="B451" s="102">
        <f>SUM(B452:B466)</f>
        <v>7294</v>
      </c>
      <c r="C451" s="120">
        <f>SUM(C452:C466)</f>
        <v>8123</v>
      </c>
      <c r="D451" s="107">
        <f t="shared" si="34"/>
        <v>1.11365505895256</v>
      </c>
    </row>
    <row r="452" ht="17.25" customHeight="1" spans="1:4">
      <c r="A452" s="100" t="s">
        <v>33</v>
      </c>
      <c r="B452" s="102">
        <v>315</v>
      </c>
      <c r="C452" s="111">
        <v>530</v>
      </c>
      <c r="D452" s="109">
        <f t="shared" si="34"/>
        <v>1.68253968253968</v>
      </c>
    </row>
    <row r="453" ht="17.25" customHeight="1" spans="1:4">
      <c r="A453" s="100" t="s">
        <v>34</v>
      </c>
      <c r="B453" s="102">
        <v>120</v>
      </c>
      <c r="C453" s="111"/>
      <c r="D453" s="114">
        <v>0</v>
      </c>
    </row>
    <row r="454" ht="17.25" hidden="1" customHeight="1" spans="1:4">
      <c r="A454" s="115" t="s">
        <v>35</v>
      </c>
      <c r="B454" s="108"/>
      <c r="C454" s="111"/>
      <c r="D454" s="109"/>
    </row>
    <row r="455" ht="17.25" customHeight="1" spans="1:4">
      <c r="A455" s="100" t="s">
        <v>329</v>
      </c>
      <c r="B455" s="102"/>
      <c r="C455" s="111">
        <v>40</v>
      </c>
      <c r="D455" s="114">
        <v>0</v>
      </c>
    </row>
    <row r="456" ht="17.25" customHeight="1" spans="1:4">
      <c r="A456" s="100" t="s">
        <v>330</v>
      </c>
      <c r="B456" s="102">
        <v>252</v>
      </c>
      <c r="C456" s="111">
        <v>127</v>
      </c>
      <c r="D456" s="109">
        <f t="shared" ref="D456:D460" si="35">C456/B456</f>
        <v>0.503968253968254</v>
      </c>
    </row>
    <row r="457" ht="17.25" customHeight="1" spans="1:4">
      <c r="A457" s="100" t="s">
        <v>331</v>
      </c>
      <c r="B457" s="102">
        <v>10</v>
      </c>
      <c r="C457" s="111">
        <v>40</v>
      </c>
      <c r="D457" s="109">
        <f t="shared" si="35"/>
        <v>4</v>
      </c>
    </row>
    <row r="458" ht="17.25" hidden="1" customHeight="1" spans="1:4">
      <c r="A458" s="115" t="s">
        <v>332</v>
      </c>
      <c r="B458" s="108"/>
      <c r="C458" s="111"/>
      <c r="D458" s="109"/>
    </row>
    <row r="459" ht="17.25" customHeight="1" spans="1:4">
      <c r="A459" s="100" t="s">
        <v>333</v>
      </c>
      <c r="B459" s="102">
        <v>40</v>
      </c>
      <c r="C459" s="111">
        <v>24</v>
      </c>
      <c r="D459" s="109">
        <f t="shared" si="35"/>
        <v>0.6</v>
      </c>
    </row>
    <row r="460" ht="17.25" customHeight="1" spans="1:4">
      <c r="A460" s="100" t="s">
        <v>334</v>
      </c>
      <c r="B460" s="102">
        <v>1225</v>
      </c>
      <c r="C460" s="111">
        <v>2216</v>
      </c>
      <c r="D460" s="109">
        <f t="shared" si="35"/>
        <v>1.80897959183673</v>
      </c>
    </row>
    <row r="461" ht="17.25" hidden="1" customHeight="1" spans="1:4">
      <c r="A461" s="115" t="s">
        <v>335</v>
      </c>
      <c r="B461" s="108"/>
      <c r="C461" s="111"/>
      <c r="D461" s="109"/>
    </row>
    <row r="462" ht="17.25" customHeight="1" spans="1:4">
      <c r="A462" s="100" t="s">
        <v>336</v>
      </c>
      <c r="B462" s="102">
        <v>11</v>
      </c>
      <c r="C462" s="111"/>
      <c r="D462" s="114">
        <v>0</v>
      </c>
    </row>
    <row r="463" ht="17.25" customHeight="1" spans="1:4">
      <c r="A463" s="100" t="s">
        <v>337</v>
      </c>
      <c r="B463" s="102">
        <v>33</v>
      </c>
      <c r="C463" s="111"/>
      <c r="D463" s="114">
        <v>0</v>
      </c>
    </row>
    <row r="464" ht="17.25" customHeight="1" spans="1:4">
      <c r="A464" s="100" t="s">
        <v>338</v>
      </c>
      <c r="B464" s="102">
        <v>94</v>
      </c>
      <c r="C464" s="111">
        <v>64</v>
      </c>
      <c r="D464" s="109">
        <f t="shared" ref="D464:D467" si="36">C464/B464</f>
        <v>0.680851063829787</v>
      </c>
    </row>
    <row r="465" ht="17.25" customHeight="1" spans="1:4">
      <c r="A465" s="100" t="s">
        <v>339</v>
      </c>
      <c r="B465" s="102">
        <v>109</v>
      </c>
      <c r="C465" s="111">
        <v>82</v>
      </c>
      <c r="D465" s="109">
        <f t="shared" si="36"/>
        <v>0.752293577981651</v>
      </c>
    </row>
    <row r="466" ht="17.25" customHeight="1" spans="1:4">
      <c r="A466" s="100" t="s">
        <v>340</v>
      </c>
      <c r="B466" s="102">
        <v>5085</v>
      </c>
      <c r="C466" s="111">
        <v>5000</v>
      </c>
      <c r="D466" s="109">
        <f t="shared" si="36"/>
        <v>0.983284169124877</v>
      </c>
    </row>
    <row r="467" ht="17.25" customHeight="1" spans="1:4">
      <c r="A467" s="100" t="s">
        <v>341</v>
      </c>
      <c r="B467" s="102">
        <f>SUM(B468:B474)</f>
        <v>357</v>
      </c>
      <c r="C467" s="120">
        <f>SUM(C468:C474)</f>
        <v>209</v>
      </c>
      <c r="D467" s="107">
        <f t="shared" si="36"/>
        <v>0.585434173669468</v>
      </c>
    </row>
    <row r="468" ht="17.25" hidden="1" customHeight="1" spans="1:4">
      <c r="A468" s="115" t="s">
        <v>33</v>
      </c>
      <c r="B468" s="108"/>
      <c r="C468" s="111"/>
      <c r="D468" s="109"/>
    </row>
    <row r="469" ht="17.25" hidden="1" customHeight="1" spans="1:4">
      <c r="A469" s="115" t="s">
        <v>34</v>
      </c>
      <c r="B469" s="108"/>
      <c r="C469" s="111"/>
      <c r="D469" s="109"/>
    </row>
    <row r="470" ht="17.25" hidden="1" customHeight="1" spans="1:4">
      <c r="A470" s="115" t="s">
        <v>35</v>
      </c>
      <c r="B470" s="108"/>
      <c r="C470" s="111"/>
      <c r="D470" s="109"/>
    </row>
    <row r="471" ht="17.25" customHeight="1" spans="1:4">
      <c r="A471" s="100" t="s">
        <v>342</v>
      </c>
      <c r="B471" s="102">
        <v>11</v>
      </c>
      <c r="C471" s="111">
        <v>9</v>
      </c>
      <c r="D471" s="109">
        <f t="shared" ref="D471:D476" si="37">C471/B471</f>
        <v>0.818181818181818</v>
      </c>
    </row>
    <row r="472" ht="17.25" customHeight="1" spans="1:4">
      <c r="A472" s="100" t="s">
        <v>343</v>
      </c>
      <c r="B472" s="102">
        <v>346</v>
      </c>
      <c r="C472" s="111">
        <v>200</v>
      </c>
      <c r="D472" s="109">
        <f t="shared" si="37"/>
        <v>0.578034682080925</v>
      </c>
    </row>
    <row r="473" ht="17.25" hidden="1" customHeight="1" spans="1:4">
      <c r="A473" s="115" t="s">
        <v>344</v>
      </c>
      <c r="B473" s="108"/>
      <c r="C473" s="111"/>
      <c r="D473" s="109"/>
    </row>
    <row r="474" ht="17.25" hidden="1" customHeight="1" spans="1:4">
      <c r="A474" s="115" t="s">
        <v>345</v>
      </c>
      <c r="B474" s="108"/>
      <c r="C474" s="111"/>
      <c r="D474" s="109"/>
    </row>
    <row r="475" ht="17.25" customHeight="1" spans="1:4">
      <c r="A475" s="100" t="s">
        <v>346</v>
      </c>
      <c r="B475" s="102">
        <f>SUM(B476:B485)</f>
        <v>77</v>
      </c>
      <c r="C475" s="120">
        <f>SUM(C476:C485)</f>
        <v>19</v>
      </c>
      <c r="D475" s="107">
        <f t="shared" si="37"/>
        <v>0.246753246753247</v>
      </c>
    </row>
    <row r="476" ht="17.25" customHeight="1" spans="1:4">
      <c r="A476" s="100" t="s">
        <v>33</v>
      </c>
      <c r="B476" s="102">
        <v>41</v>
      </c>
      <c r="C476" s="111">
        <v>19</v>
      </c>
      <c r="D476" s="109">
        <f t="shared" si="37"/>
        <v>0.463414634146341</v>
      </c>
    </row>
    <row r="477" ht="17.25" hidden="1" customHeight="1" spans="1:4">
      <c r="A477" s="115" t="s">
        <v>34</v>
      </c>
      <c r="B477" s="108"/>
      <c r="C477" s="111"/>
      <c r="D477" s="109"/>
    </row>
    <row r="478" ht="17.25" hidden="1" customHeight="1" spans="1:4">
      <c r="A478" s="115" t="s">
        <v>35</v>
      </c>
      <c r="B478" s="108"/>
      <c r="C478" s="111"/>
      <c r="D478" s="109"/>
    </row>
    <row r="479" ht="17.25" hidden="1" customHeight="1" spans="1:4">
      <c r="A479" s="115" t="s">
        <v>347</v>
      </c>
      <c r="B479" s="108"/>
      <c r="C479" s="111"/>
      <c r="D479" s="109"/>
    </row>
    <row r="480" ht="17.25" hidden="1" customHeight="1" spans="1:4">
      <c r="A480" s="115" t="s">
        <v>348</v>
      </c>
      <c r="B480" s="108"/>
      <c r="C480" s="111"/>
      <c r="D480" s="109"/>
    </row>
    <row r="481" ht="17.25" hidden="1" customHeight="1" spans="1:4">
      <c r="A481" s="115" t="s">
        <v>349</v>
      </c>
      <c r="B481" s="108"/>
      <c r="C481" s="111"/>
      <c r="D481" s="109"/>
    </row>
    <row r="482" ht="17.25" hidden="1" customHeight="1" spans="1:4">
      <c r="A482" s="115" t="s">
        <v>350</v>
      </c>
      <c r="B482" s="108"/>
      <c r="C482" s="111"/>
      <c r="D482" s="109"/>
    </row>
    <row r="483" ht="17.25" hidden="1" customHeight="1" spans="1:4">
      <c r="A483" s="115" t="s">
        <v>351</v>
      </c>
      <c r="B483" s="108"/>
      <c r="C483" s="111"/>
      <c r="D483" s="109"/>
    </row>
    <row r="484" ht="17.25" hidden="1" customHeight="1" spans="1:4">
      <c r="A484" s="115" t="s">
        <v>352</v>
      </c>
      <c r="B484" s="108"/>
      <c r="C484" s="111"/>
      <c r="D484" s="109"/>
    </row>
    <row r="485" ht="17.25" customHeight="1" spans="1:4">
      <c r="A485" s="100" t="s">
        <v>353</v>
      </c>
      <c r="B485" s="102">
        <v>36</v>
      </c>
      <c r="C485" s="111"/>
      <c r="D485" s="114">
        <v>0</v>
      </c>
    </row>
    <row r="486" ht="17.25" customHeight="1" spans="1:4">
      <c r="A486" s="100" t="s">
        <v>354</v>
      </c>
      <c r="B486" s="102">
        <f>SUM(B487:B494)</f>
        <v>335</v>
      </c>
      <c r="C486" s="120">
        <f>SUM(C487:C494)</f>
        <v>379</v>
      </c>
      <c r="D486" s="107">
        <f t="shared" ref="D486:D491" si="38">C486/B486</f>
        <v>1.13134328358209</v>
      </c>
    </row>
    <row r="487" ht="17.25" customHeight="1" spans="1:4">
      <c r="A487" s="100" t="s">
        <v>33</v>
      </c>
      <c r="B487" s="102">
        <v>61</v>
      </c>
      <c r="C487" s="111"/>
      <c r="D487" s="114">
        <v>0</v>
      </c>
    </row>
    <row r="488" ht="17.25" customHeight="1" spans="1:4">
      <c r="A488" s="100" t="s">
        <v>34</v>
      </c>
      <c r="B488" s="102">
        <v>61</v>
      </c>
      <c r="C488" s="111"/>
      <c r="D488" s="114">
        <v>0</v>
      </c>
    </row>
    <row r="489" ht="17.25" hidden="1" customHeight="1" spans="1:4">
      <c r="A489" s="115" t="s">
        <v>35</v>
      </c>
      <c r="B489" s="108"/>
      <c r="C489" s="111"/>
      <c r="D489" s="109"/>
    </row>
    <row r="490" ht="17.25" customHeight="1" spans="1:4">
      <c r="A490" s="100" t="s">
        <v>355</v>
      </c>
      <c r="B490" s="102">
        <v>13</v>
      </c>
      <c r="C490" s="111">
        <v>32</v>
      </c>
      <c r="D490" s="109">
        <f t="shared" si="38"/>
        <v>2.46153846153846</v>
      </c>
    </row>
    <row r="491" ht="17.25" customHeight="1" spans="1:4">
      <c r="A491" s="100" t="s">
        <v>356</v>
      </c>
      <c r="B491" s="102">
        <v>187</v>
      </c>
      <c r="C491" s="111">
        <v>347</v>
      </c>
      <c r="D491" s="109">
        <f t="shared" si="38"/>
        <v>1.85561497326203</v>
      </c>
    </row>
    <row r="492" ht="17.25" hidden="1" customHeight="1" spans="1:4">
      <c r="A492" s="115" t="s">
        <v>357</v>
      </c>
      <c r="B492" s="108"/>
      <c r="C492" s="111"/>
      <c r="D492" s="109"/>
    </row>
    <row r="493" ht="17.25" customHeight="1" spans="1:4">
      <c r="A493" s="100" t="s">
        <v>358</v>
      </c>
      <c r="B493" s="102">
        <v>13</v>
      </c>
      <c r="C493" s="111"/>
      <c r="D493" s="114">
        <v>0</v>
      </c>
    </row>
    <row r="494" ht="17.25" hidden="1" customHeight="1" spans="1:4">
      <c r="A494" s="115" t="s">
        <v>359</v>
      </c>
      <c r="B494" s="108"/>
      <c r="C494" s="111"/>
      <c r="D494" s="109"/>
    </row>
    <row r="495" ht="17.25" customHeight="1" spans="1:4">
      <c r="A495" s="100" t="s">
        <v>360</v>
      </c>
      <c r="B495" s="102">
        <f>SUM(B496:B502)</f>
        <v>463</v>
      </c>
      <c r="C495" s="105">
        <f>SUM(C496:C502)</f>
        <v>400</v>
      </c>
      <c r="D495" s="107">
        <f>C495/B495</f>
        <v>0.863930885529158</v>
      </c>
    </row>
    <row r="496" ht="17.25" customHeight="1" spans="1:4">
      <c r="A496" s="100" t="s">
        <v>33</v>
      </c>
      <c r="B496" s="102">
        <v>103</v>
      </c>
      <c r="C496" s="111"/>
      <c r="D496" s="114">
        <v>0</v>
      </c>
    </row>
    <row r="497" ht="17.25" customHeight="1" spans="1:4">
      <c r="A497" s="100" t="s">
        <v>34</v>
      </c>
      <c r="B497" s="102">
        <v>20</v>
      </c>
      <c r="C497" s="111">
        <v>16</v>
      </c>
      <c r="D497" s="109">
        <f t="shared" ref="D497:D503" si="39">C497/B497</f>
        <v>0.8</v>
      </c>
    </row>
    <row r="498" ht="17.25" hidden="1" customHeight="1" spans="1:4">
      <c r="A498" s="115" t="s">
        <v>35</v>
      </c>
      <c r="B498" s="108"/>
      <c r="C498" s="111"/>
      <c r="D498" s="109"/>
    </row>
    <row r="499" ht="17.25" hidden="1" customHeight="1" spans="1:4">
      <c r="A499" s="115" t="s">
        <v>361</v>
      </c>
      <c r="B499" s="108"/>
      <c r="C499" s="111"/>
      <c r="D499" s="109"/>
    </row>
    <row r="500" ht="17.25" hidden="1" customHeight="1" spans="1:4">
      <c r="A500" s="115" t="s">
        <v>362</v>
      </c>
      <c r="B500" s="108"/>
      <c r="C500" s="111"/>
      <c r="D500" s="109"/>
    </row>
    <row r="501" ht="17.25" customHeight="1" spans="1:4">
      <c r="A501" s="100" t="s">
        <v>363</v>
      </c>
      <c r="B501" s="102">
        <v>292</v>
      </c>
      <c r="C501" s="111">
        <v>334</v>
      </c>
      <c r="D501" s="109">
        <f t="shared" si="39"/>
        <v>1.14383561643836</v>
      </c>
    </row>
    <row r="502" ht="17.25" customHeight="1" spans="1:4">
      <c r="A502" s="100" t="s">
        <v>364</v>
      </c>
      <c r="B502" s="102">
        <v>48</v>
      </c>
      <c r="C502" s="111">
        <v>50</v>
      </c>
      <c r="D502" s="109">
        <f t="shared" si="39"/>
        <v>1.04166666666667</v>
      </c>
    </row>
    <row r="503" ht="17.25" customHeight="1" spans="1:4">
      <c r="A503" s="100" t="s">
        <v>365</v>
      </c>
      <c r="B503" s="102">
        <f>SUM(B504:B506)</f>
        <v>2202</v>
      </c>
      <c r="C503" s="120">
        <f>SUM(C504:C506)</f>
        <v>2000</v>
      </c>
      <c r="D503" s="107">
        <f t="shared" si="39"/>
        <v>0.908265213442325</v>
      </c>
    </row>
    <row r="504" ht="17.25" hidden="1" customHeight="1" spans="1:4">
      <c r="A504" s="115" t="s">
        <v>366</v>
      </c>
      <c r="B504" s="108"/>
      <c r="C504" s="111"/>
      <c r="D504" s="109"/>
    </row>
    <row r="505" ht="17.25" customHeight="1" spans="1:4">
      <c r="A505" s="100" t="s">
        <v>367</v>
      </c>
      <c r="B505" s="102">
        <v>4</v>
      </c>
      <c r="C505" s="111"/>
      <c r="D505" s="114">
        <v>0</v>
      </c>
    </row>
    <row r="506" ht="17.25" customHeight="1" spans="1:4">
      <c r="A506" s="100" t="s">
        <v>368</v>
      </c>
      <c r="B506" s="102">
        <v>2198</v>
      </c>
      <c r="C506" s="111">
        <v>2000</v>
      </c>
      <c r="D506" s="109">
        <f t="shared" ref="D506:D510" si="40">C506/B506</f>
        <v>0.909918107370337</v>
      </c>
    </row>
    <row r="507" ht="17.25" customHeight="1" spans="1:4">
      <c r="A507" s="100" t="s">
        <v>369</v>
      </c>
      <c r="B507" s="102">
        <f>B508+B526+B534+B536+B545+B549+B559+B567+B574+B582+B591+B596+B599+B602+B605+B608+B611+B615+B619+B627+B630</f>
        <v>20920</v>
      </c>
      <c r="C507" s="132">
        <f>C508+C526+C534+C536+C545+C549+C559+C567+C574+C582+C591+C596+C599+C602+C605+C608+C611+C615+C619+C627+C630</f>
        <v>21932</v>
      </c>
      <c r="D507" s="103">
        <f t="shared" si="40"/>
        <v>1.04837476099426</v>
      </c>
    </row>
    <row r="508" ht="17.25" customHeight="1" spans="1:4">
      <c r="A508" s="100" t="s">
        <v>370</v>
      </c>
      <c r="B508" s="102">
        <f>SUM(B509:B525)</f>
        <v>5996</v>
      </c>
      <c r="C508" s="120">
        <f>SUM(C509:C525)</f>
        <v>7378</v>
      </c>
      <c r="D508" s="107">
        <f t="shared" si="40"/>
        <v>1.23048699132755</v>
      </c>
    </row>
    <row r="509" ht="17.25" customHeight="1" spans="1:4">
      <c r="A509" s="100" t="s">
        <v>33</v>
      </c>
      <c r="B509" s="102">
        <v>460</v>
      </c>
      <c r="C509" s="111">
        <v>593</v>
      </c>
      <c r="D509" s="109">
        <f t="shared" si="40"/>
        <v>1.28913043478261</v>
      </c>
    </row>
    <row r="510" ht="17.25" customHeight="1" spans="1:4">
      <c r="A510" s="100" t="s">
        <v>34</v>
      </c>
      <c r="B510" s="102">
        <v>160</v>
      </c>
      <c r="C510" s="111">
        <v>69</v>
      </c>
      <c r="D510" s="109">
        <f t="shared" si="40"/>
        <v>0.43125</v>
      </c>
    </row>
    <row r="511" ht="17.25" hidden="1" customHeight="1" spans="1:4">
      <c r="A511" s="115" t="s">
        <v>35</v>
      </c>
      <c r="B511" s="108"/>
      <c r="C511" s="111"/>
      <c r="D511" s="109"/>
    </row>
    <row r="512" ht="17.25" customHeight="1" spans="1:4">
      <c r="A512" s="100" t="s">
        <v>371</v>
      </c>
      <c r="B512" s="102">
        <v>3196</v>
      </c>
      <c r="C512" s="111">
        <v>3500</v>
      </c>
      <c r="D512" s="109">
        <f t="shared" ref="D512:D515" si="41">C512/B512</f>
        <v>1.09511889862328</v>
      </c>
    </row>
    <row r="513" ht="17.25" customHeight="1" spans="1:4">
      <c r="A513" s="100" t="s">
        <v>372</v>
      </c>
      <c r="B513" s="102">
        <v>39</v>
      </c>
      <c r="C513" s="111"/>
      <c r="D513" s="114">
        <v>0</v>
      </c>
    </row>
    <row r="514" ht="17.25" customHeight="1" spans="1:4">
      <c r="A514" s="100" t="s">
        <v>373</v>
      </c>
      <c r="B514" s="102">
        <v>12</v>
      </c>
      <c r="C514" s="111">
        <v>16</v>
      </c>
      <c r="D514" s="109">
        <f t="shared" si="41"/>
        <v>1.33333333333333</v>
      </c>
    </row>
    <row r="515" ht="17.25" customHeight="1" spans="1:4">
      <c r="A515" s="100" t="s">
        <v>374</v>
      </c>
      <c r="B515" s="102">
        <v>949</v>
      </c>
      <c r="C515" s="111">
        <v>2200</v>
      </c>
      <c r="D515" s="109">
        <f t="shared" si="41"/>
        <v>2.31822971548999</v>
      </c>
    </row>
    <row r="516" ht="17.25" hidden="1" customHeight="1" spans="1:4">
      <c r="A516" s="115" t="s">
        <v>74</v>
      </c>
      <c r="B516" s="108"/>
      <c r="C516" s="111"/>
      <c r="D516" s="109"/>
    </row>
    <row r="517" ht="17.25" customHeight="1" spans="1:4">
      <c r="A517" s="100" t="s">
        <v>375</v>
      </c>
      <c r="B517" s="102">
        <v>1</v>
      </c>
      <c r="C517" s="111"/>
      <c r="D517" s="114">
        <v>0</v>
      </c>
    </row>
    <row r="518" ht="17.25" hidden="1" customHeight="1" spans="1:4">
      <c r="A518" s="115" t="s">
        <v>376</v>
      </c>
      <c r="B518" s="108"/>
      <c r="C518" s="111"/>
      <c r="D518" s="109"/>
    </row>
    <row r="519" ht="17.25" customHeight="1" spans="1:4">
      <c r="A519" s="100" t="s">
        <v>377</v>
      </c>
      <c r="B519" s="102">
        <v>18</v>
      </c>
      <c r="C519" s="111"/>
      <c r="D519" s="114">
        <v>0</v>
      </c>
    </row>
    <row r="520" ht="17.25" customHeight="1" spans="1:4">
      <c r="A520" s="100" t="s">
        <v>378</v>
      </c>
      <c r="B520" s="102">
        <v>8</v>
      </c>
      <c r="C520" s="111"/>
      <c r="D520" s="114">
        <v>0</v>
      </c>
    </row>
    <row r="521" ht="17.25" hidden="1" customHeight="1" spans="1:4">
      <c r="A521" s="115" t="s">
        <v>379</v>
      </c>
      <c r="B521" s="108"/>
      <c r="C521" s="111"/>
      <c r="D521" s="109"/>
    </row>
    <row r="522" ht="17.25" hidden="1" customHeight="1" spans="1:4">
      <c r="A522" s="115" t="s">
        <v>380</v>
      </c>
      <c r="B522" s="108"/>
      <c r="C522" s="111"/>
      <c r="D522" s="109"/>
    </row>
    <row r="523" ht="17.25" hidden="1" customHeight="1" spans="1:4">
      <c r="A523" s="115" t="s">
        <v>381</v>
      </c>
      <c r="B523" s="108"/>
      <c r="C523" s="111"/>
      <c r="D523" s="109"/>
    </row>
    <row r="524" ht="17.25" hidden="1" customHeight="1" spans="1:4">
      <c r="A524" s="115" t="s">
        <v>42</v>
      </c>
      <c r="B524" s="108"/>
      <c r="C524" s="111"/>
      <c r="D524" s="109"/>
    </row>
    <row r="525" ht="17.25" customHeight="1" spans="1:4">
      <c r="A525" s="100" t="s">
        <v>94</v>
      </c>
      <c r="B525" s="102">
        <v>1153</v>
      </c>
      <c r="C525" s="111">
        <v>1000</v>
      </c>
      <c r="D525" s="109">
        <f t="shared" ref="D525:D528" si="42">C525/B525</f>
        <v>0.867302688638335</v>
      </c>
    </row>
    <row r="526" ht="17.25" customHeight="1" spans="1:4">
      <c r="A526" s="100" t="s">
        <v>382</v>
      </c>
      <c r="B526" s="102">
        <f>SUM(B527:B533)</f>
        <v>1653</v>
      </c>
      <c r="C526" s="120">
        <f>SUM(C527:C533)</f>
        <v>2494</v>
      </c>
      <c r="D526" s="107">
        <f t="shared" si="42"/>
        <v>1.50877192982456</v>
      </c>
    </row>
    <row r="527" ht="17.25" customHeight="1" spans="1:4">
      <c r="A527" s="100" t="s">
        <v>33</v>
      </c>
      <c r="B527" s="102">
        <v>200</v>
      </c>
      <c r="C527" s="111">
        <v>240</v>
      </c>
      <c r="D527" s="109">
        <f t="shared" si="42"/>
        <v>1.2</v>
      </c>
    </row>
    <row r="528" ht="17.25" customHeight="1" spans="1:4">
      <c r="A528" s="100" t="s">
        <v>34</v>
      </c>
      <c r="B528" s="102">
        <v>36</v>
      </c>
      <c r="C528" s="111">
        <v>53</v>
      </c>
      <c r="D528" s="109">
        <f t="shared" si="42"/>
        <v>1.47222222222222</v>
      </c>
    </row>
    <row r="529" ht="17.25" hidden="1" customHeight="1" spans="1:4">
      <c r="A529" s="115" t="s">
        <v>35</v>
      </c>
      <c r="B529" s="108"/>
      <c r="C529" s="111"/>
      <c r="D529" s="109"/>
    </row>
    <row r="530" ht="17.25" customHeight="1" spans="1:4">
      <c r="A530" s="100" t="s">
        <v>383</v>
      </c>
      <c r="B530" s="102">
        <v>4</v>
      </c>
      <c r="C530" s="111">
        <v>4</v>
      </c>
      <c r="D530" s="109">
        <f t="shared" ref="D530:D533" si="43">C530/B530</f>
        <v>1</v>
      </c>
    </row>
    <row r="531" ht="17.25" customHeight="1" spans="1:4">
      <c r="A531" s="100" t="s">
        <v>384</v>
      </c>
      <c r="B531" s="102">
        <v>44</v>
      </c>
      <c r="C531" s="111">
        <v>44</v>
      </c>
      <c r="D531" s="109">
        <f t="shared" si="43"/>
        <v>1</v>
      </c>
    </row>
    <row r="532" ht="17.25" customHeight="1" spans="1:4">
      <c r="A532" s="100" t="s">
        <v>385</v>
      </c>
      <c r="B532" s="102">
        <v>14</v>
      </c>
      <c r="C532" s="111">
        <v>32</v>
      </c>
      <c r="D532" s="109">
        <f t="shared" si="43"/>
        <v>2.28571428571429</v>
      </c>
    </row>
    <row r="533" ht="17.25" customHeight="1" spans="1:4">
      <c r="A533" s="100" t="s">
        <v>386</v>
      </c>
      <c r="B533" s="102">
        <v>1355</v>
      </c>
      <c r="C533" s="111">
        <v>2121</v>
      </c>
      <c r="D533" s="109">
        <f t="shared" si="43"/>
        <v>1.56531365313653</v>
      </c>
    </row>
    <row r="534" ht="17.25" hidden="1" customHeight="1" spans="1:4">
      <c r="A534" s="135" t="s">
        <v>387</v>
      </c>
      <c r="B534" s="105"/>
      <c r="C534" s="120"/>
      <c r="D534" s="107"/>
    </row>
    <row r="535" ht="17.25" hidden="1" customHeight="1" spans="1:4">
      <c r="A535" s="115" t="s">
        <v>388</v>
      </c>
      <c r="B535" s="108"/>
      <c r="C535" s="111"/>
      <c r="D535" s="109"/>
    </row>
    <row r="536" ht="17.25" customHeight="1" spans="1:4">
      <c r="A536" s="100" t="s">
        <v>389</v>
      </c>
      <c r="B536" s="102">
        <f>SUM(B537:B544)</f>
        <v>4055</v>
      </c>
      <c r="C536" s="120">
        <f>SUM(C537:C544)</f>
        <v>4007</v>
      </c>
      <c r="D536" s="107">
        <f t="shared" ref="D536:D538" si="44">C536/B536</f>
        <v>0.988162762022195</v>
      </c>
    </row>
    <row r="537" ht="17.25" customHeight="1" spans="1:4">
      <c r="A537" s="100" t="s">
        <v>390</v>
      </c>
      <c r="B537" s="102">
        <v>88</v>
      </c>
      <c r="C537" s="111">
        <v>65</v>
      </c>
      <c r="D537" s="109">
        <f t="shared" si="44"/>
        <v>0.738636363636364</v>
      </c>
    </row>
    <row r="538" ht="17.25" customHeight="1" spans="1:4">
      <c r="A538" s="100" t="s">
        <v>391</v>
      </c>
      <c r="B538" s="102">
        <v>113</v>
      </c>
      <c r="C538" s="111">
        <v>16</v>
      </c>
      <c r="D538" s="109">
        <f t="shared" si="44"/>
        <v>0.141592920353982</v>
      </c>
    </row>
    <row r="539" ht="17.25" hidden="1" customHeight="1" spans="1:4">
      <c r="A539" s="115" t="s">
        <v>392</v>
      </c>
      <c r="B539" s="108"/>
      <c r="C539" s="111"/>
      <c r="D539" s="109"/>
    </row>
    <row r="540" ht="17.25" customHeight="1" spans="1:4">
      <c r="A540" s="100" t="s">
        <v>393</v>
      </c>
      <c r="B540" s="102">
        <v>2913</v>
      </c>
      <c r="C540" s="111">
        <v>2826</v>
      </c>
      <c r="D540" s="109">
        <f t="shared" ref="D540:D542" si="45">C540/B540</f>
        <v>0.970133882595263</v>
      </c>
    </row>
    <row r="541" ht="17.25" customHeight="1" spans="1:4">
      <c r="A541" s="100" t="s">
        <v>394</v>
      </c>
      <c r="B541" s="102">
        <v>517</v>
      </c>
      <c r="C541" s="111">
        <v>600</v>
      </c>
      <c r="D541" s="109">
        <f t="shared" si="45"/>
        <v>1.1605415860735</v>
      </c>
    </row>
    <row r="542" ht="17.25" customHeight="1" spans="1:4">
      <c r="A542" s="100" t="s">
        <v>395</v>
      </c>
      <c r="B542" s="102">
        <v>414</v>
      </c>
      <c r="C542" s="111">
        <v>500</v>
      </c>
      <c r="D542" s="109">
        <f t="shared" si="45"/>
        <v>1.20772946859903</v>
      </c>
    </row>
    <row r="543" ht="17.25" hidden="1" customHeight="1" spans="1:4">
      <c r="A543" s="115" t="s">
        <v>396</v>
      </c>
      <c r="B543" s="108"/>
      <c r="C543" s="111"/>
      <c r="D543" s="109"/>
    </row>
    <row r="544" ht="17.25" customHeight="1" spans="1:4">
      <c r="A544" s="100" t="s">
        <v>397</v>
      </c>
      <c r="B544" s="102">
        <v>10</v>
      </c>
      <c r="C544" s="111"/>
      <c r="D544" s="114">
        <v>0</v>
      </c>
    </row>
    <row r="545" ht="17.25" hidden="1" customHeight="1" spans="1:4">
      <c r="A545" s="135" t="s">
        <v>398</v>
      </c>
      <c r="B545" s="105"/>
      <c r="C545" s="120"/>
      <c r="D545" s="107"/>
    </row>
    <row r="546" ht="17.25" hidden="1" customHeight="1" spans="1:4">
      <c r="A546" s="115" t="s">
        <v>399</v>
      </c>
      <c r="B546" s="108"/>
      <c r="C546" s="111"/>
      <c r="D546" s="109"/>
    </row>
    <row r="547" ht="17.25" hidden="1" customHeight="1" spans="1:4">
      <c r="A547" s="115" t="s">
        <v>400</v>
      </c>
      <c r="B547" s="108"/>
      <c r="C547" s="111"/>
      <c r="D547" s="109"/>
    </row>
    <row r="548" ht="17.25" hidden="1" customHeight="1" spans="1:4">
      <c r="A548" s="115" t="s">
        <v>401</v>
      </c>
      <c r="B548" s="108"/>
      <c r="C548" s="111"/>
      <c r="D548" s="109"/>
    </row>
    <row r="549" ht="17.25" customHeight="1" spans="1:4">
      <c r="A549" s="100" t="s">
        <v>402</v>
      </c>
      <c r="B549" s="102">
        <f>SUM(B550:B558)</f>
        <v>1468</v>
      </c>
      <c r="C549" s="120">
        <f>SUM(C550:C558)</f>
        <v>1430</v>
      </c>
      <c r="D549" s="107">
        <f>C549/B549</f>
        <v>0.974114441416894</v>
      </c>
    </row>
    <row r="550" ht="17.25" hidden="1" customHeight="1" spans="1:4">
      <c r="A550" s="115" t="s">
        <v>403</v>
      </c>
      <c r="B550" s="108"/>
      <c r="C550" s="111"/>
      <c r="D550" s="109"/>
    </row>
    <row r="551" ht="17.25" hidden="1" customHeight="1" spans="1:4">
      <c r="A551" s="115" t="s">
        <v>404</v>
      </c>
      <c r="B551" s="108"/>
      <c r="C551" s="111"/>
      <c r="D551" s="109"/>
    </row>
    <row r="552" ht="17.25" hidden="1" customHeight="1" spans="1:4">
      <c r="A552" s="115" t="s">
        <v>405</v>
      </c>
      <c r="B552" s="108"/>
      <c r="C552" s="111"/>
      <c r="D552" s="109"/>
    </row>
    <row r="553" ht="17.25" customHeight="1" spans="1:4">
      <c r="A553" s="100" t="s">
        <v>406</v>
      </c>
      <c r="B553" s="102">
        <v>29</v>
      </c>
      <c r="C553" s="111">
        <v>30</v>
      </c>
      <c r="D553" s="109">
        <f>C553/B553</f>
        <v>1.03448275862069</v>
      </c>
    </row>
    <row r="554" ht="17.25" hidden="1" customHeight="1" spans="1:4">
      <c r="A554" s="115" t="s">
        <v>407</v>
      </c>
      <c r="B554" s="108"/>
      <c r="C554" s="111"/>
      <c r="D554" s="109"/>
    </row>
    <row r="555" ht="17.25" hidden="1" customHeight="1" spans="1:4">
      <c r="A555" s="115" t="s">
        <v>408</v>
      </c>
      <c r="B555" s="108"/>
      <c r="C555" s="111"/>
      <c r="D555" s="109"/>
    </row>
    <row r="556" ht="17.25" hidden="1" customHeight="1" spans="1:4">
      <c r="A556" s="115" t="s">
        <v>409</v>
      </c>
      <c r="B556" s="108"/>
      <c r="C556" s="111"/>
      <c r="D556" s="109"/>
    </row>
    <row r="557" ht="17.25" hidden="1" customHeight="1" spans="1:4">
      <c r="A557" s="115" t="s">
        <v>410</v>
      </c>
      <c r="B557" s="108"/>
      <c r="C557" s="111"/>
      <c r="D557" s="109"/>
    </row>
    <row r="558" ht="17.25" customHeight="1" spans="1:4">
      <c r="A558" s="100" t="s">
        <v>411</v>
      </c>
      <c r="B558" s="102">
        <v>1439</v>
      </c>
      <c r="C558" s="111">
        <v>1400</v>
      </c>
      <c r="D558" s="109">
        <f t="shared" ref="D558:D560" si="46">C558/B558</f>
        <v>0.972897845726199</v>
      </c>
    </row>
    <row r="559" ht="17.25" customHeight="1" spans="1:4">
      <c r="A559" s="100" t="s">
        <v>412</v>
      </c>
      <c r="B559" s="102">
        <f>SUM(B560:B566)</f>
        <v>697</v>
      </c>
      <c r="C559" s="120">
        <f>SUM(C560:C566)</f>
        <v>695</v>
      </c>
      <c r="D559" s="107">
        <f t="shared" si="46"/>
        <v>0.997130559540889</v>
      </c>
    </row>
    <row r="560" ht="17.25" customHeight="1" spans="1:4">
      <c r="A560" s="100" t="s">
        <v>413</v>
      </c>
      <c r="B560" s="102">
        <v>204</v>
      </c>
      <c r="C560" s="111">
        <v>230</v>
      </c>
      <c r="D560" s="109">
        <f t="shared" si="46"/>
        <v>1.12745098039216</v>
      </c>
    </row>
    <row r="561" ht="17.25" hidden="1" customHeight="1" spans="1:4">
      <c r="A561" s="115" t="s">
        <v>414</v>
      </c>
      <c r="B561" s="108"/>
      <c r="C561" s="111"/>
      <c r="D561" s="109"/>
    </row>
    <row r="562" ht="17.25" customHeight="1" spans="1:4">
      <c r="A562" s="100" t="s">
        <v>415</v>
      </c>
      <c r="B562" s="102">
        <v>77</v>
      </c>
      <c r="C562" s="111"/>
      <c r="D562" s="114">
        <v>0</v>
      </c>
    </row>
    <row r="563" ht="17.25" hidden="1" customHeight="1" spans="1:4">
      <c r="A563" s="115" t="s">
        <v>416</v>
      </c>
      <c r="B563" s="108"/>
      <c r="C563" s="111"/>
      <c r="D563" s="109"/>
    </row>
    <row r="564" ht="17.25" customHeight="1" spans="1:4">
      <c r="A564" s="100" t="s">
        <v>417</v>
      </c>
      <c r="B564" s="102">
        <v>189</v>
      </c>
      <c r="C564" s="111">
        <v>235</v>
      </c>
      <c r="D564" s="109">
        <f t="shared" ref="D564:D568" si="47">C564/B564</f>
        <v>1.24338624338624</v>
      </c>
    </row>
    <row r="565" ht="17.25" hidden="1" customHeight="1" spans="1:4">
      <c r="A565" s="115" t="s">
        <v>418</v>
      </c>
      <c r="B565" s="108"/>
      <c r="C565" s="111"/>
      <c r="D565" s="109"/>
    </row>
    <row r="566" ht="17.25" customHeight="1" spans="1:4">
      <c r="A566" s="100" t="s">
        <v>419</v>
      </c>
      <c r="B566" s="102">
        <v>227</v>
      </c>
      <c r="C566" s="111">
        <v>230</v>
      </c>
      <c r="D566" s="109">
        <f t="shared" si="47"/>
        <v>1.01321585903084</v>
      </c>
    </row>
    <row r="567" ht="17.25" customHeight="1" spans="1:4">
      <c r="A567" s="100" t="s">
        <v>420</v>
      </c>
      <c r="B567" s="102">
        <f>SUM(B568:B573)</f>
        <v>92</v>
      </c>
      <c r="C567" s="120">
        <f>SUM(C568:C573)</f>
        <v>91</v>
      </c>
      <c r="D567" s="107">
        <f t="shared" si="47"/>
        <v>0.989130434782609</v>
      </c>
    </row>
    <row r="568" ht="17.25" customHeight="1" spans="1:4">
      <c r="A568" s="100" t="s">
        <v>421</v>
      </c>
      <c r="B568" s="102">
        <v>65</v>
      </c>
      <c r="C568" s="111">
        <v>61</v>
      </c>
      <c r="D568" s="109">
        <f t="shared" si="47"/>
        <v>0.938461538461538</v>
      </c>
    </row>
    <row r="569" ht="17.25" customHeight="1" spans="1:4">
      <c r="A569" s="100" t="s">
        <v>422</v>
      </c>
      <c r="B569" s="102"/>
      <c r="C569" s="111">
        <v>3</v>
      </c>
      <c r="D569" s="114">
        <v>0</v>
      </c>
    </row>
    <row r="570" ht="17.25" hidden="1" customHeight="1" spans="1:4">
      <c r="A570" s="115" t="s">
        <v>423</v>
      </c>
      <c r="B570" s="108"/>
      <c r="C570" s="111"/>
      <c r="D570" s="109"/>
    </row>
    <row r="571" ht="17.25" hidden="1" customHeight="1" spans="1:4">
      <c r="A571" s="115" t="s">
        <v>424</v>
      </c>
      <c r="B571" s="108"/>
      <c r="C571" s="111"/>
      <c r="D571" s="109"/>
    </row>
    <row r="572" ht="17.25" hidden="1" customHeight="1" spans="1:4">
      <c r="A572" s="115" t="s">
        <v>425</v>
      </c>
      <c r="B572" s="108"/>
      <c r="C572" s="111"/>
      <c r="D572" s="109"/>
    </row>
    <row r="573" ht="17.25" customHeight="1" spans="1:4">
      <c r="A573" s="100" t="s">
        <v>426</v>
      </c>
      <c r="B573" s="102">
        <v>27</v>
      </c>
      <c r="C573" s="111">
        <v>27</v>
      </c>
      <c r="D573" s="109">
        <f t="shared" ref="D573:D576" si="48">C573/B573</f>
        <v>1</v>
      </c>
    </row>
    <row r="574" ht="17.25" customHeight="1" spans="1:4">
      <c r="A574" s="100" t="s">
        <v>427</v>
      </c>
      <c r="B574" s="102">
        <f>SUM(B575:B581)</f>
        <v>1601</v>
      </c>
      <c r="C574" s="120">
        <f>SUM(C575:C581)</f>
        <v>1037</v>
      </c>
      <c r="D574" s="107">
        <f t="shared" si="48"/>
        <v>0.647720174890693</v>
      </c>
    </row>
    <row r="575" ht="17.25" customHeight="1" spans="1:4">
      <c r="A575" s="100" t="s">
        <v>428</v>
      </c>
      <c r="B575" s="102">
        <v>108</v>
      </c>
      <c r="C575" s="111">
        <v>27</v>
      </c>
      <c r="D575" s="109">
        <f t="shared" si="48"/>
        <v>0.25</v>
      </c>
    </row>
    <row r="576" ht="17.25" customHeight="1" spans="1:4">
      <c r="A576" s="100" t="s">
        <v>429</v>
      </c>
      <c r="B576" s="102">
        <v>319</v>
      </c>
      <c r="C576" s="111">
        <v>492</v>
      </c>
      <c r="D576" s="109">
        <f t="shared" si="48"/>
        <v>1.5423197492163</v>
      </c>
    </row>
    <row r="577" ht="17.25" hidden="1" customHeight="1" spans="1:4">
      <c r="A577" s="115" t="s">
        <v>430</v>
      </c>
      <c r="B577" s="108"/>
      <c r="C577" s="111"/>
      <c r="D577" s="109"/>
    </row>
    <row r="578" ht="17.25" customHeight="1" spans="1:4">
      <c r="A578" s="100" t="s">
        <v>431</v>
      </c>
      <c r="B578" s="102">
        <v>722</v>
      </c>
      <c r="C578" s="111">
        <v>218</v>
      </c>
      <c r="D578" s="109">
        <f t="shared" ref="D578:D584" si="49">C578/B578</f>
        <v>0.301939058171745</v>
      </c>
    </row>
    <row r="579" ht="17.25" hidden="1" customHeight="1" spans="1:4">
      <c r="A579" s="115" t="s">
        <v>432</v>
      </c>
      <c r="B579" s="108"/>
      <c r="C579" s="111"/>
      <c r="D579" s="109"/>
    </row>
    <row r="580" ht="17.25" hidden="1" customHeight="1" spans="1:4">
      <c r="A580" s="115" t="s">
        <v>433</v>
      </c>
      <c r="B580" s="108"/>
      <c r="C580" s="111"/>
      <c r="D580" s="109"/>
    </row>
    <row r="581" ht="17.25" customHeight="1" spans="1:4">
      <c r="A581" s="100" t="s">
        <v>434</v>
      </c>
      <c r="B581" s="102">
        <v>452</v>
      </c>
      <c r="C581" s="111">
        <v>300</v>
      </c>
      <c r="D581" s="109">
        <f t="shared" si="49"/>
        <v>0.663716814159292</v>
      </c>
    </row>
    <row r="582" ht="17.25" customHeight="1" spans="1:4">
      <c r="A582" s="100" t="s">
        <v>435</v>
      </c>
      <c r="B582" s="102">
        <f>SUM(B583:B590)</f>
        <v>1290</v>
      </c>
      <c r="C582" s="120">
        <f>SUM(C583:C590)</f>
        <v>506</v>
      </c>
      <c r="D582" s="107">
        <f t="shared" si="49"/>
        <v>0.392248062015504</v>
      </c>
    </row>
    <row r="583" ht="17.25" customHeight="1" spans="1:4">
      <c r="A583" s="100" t="s">
        <v>33</v>
      </c>
      <c r="B583" s="102">
        <v>83</v>
      </c>
      <c r="C583" s="111">
        <v>92</v>
      </c>
      <c r="D583" s="109">
        <f t="shared" si="49"/>
        <v>1.10843373493976</v>
      </c>
    </row>
    <row r="584" ht="17.25" customHeight="1" spans="1:4">
      <c r="A584" s="100" t="s">
        <v>34</v>
      </c>
      <c r="B584" s="102">
        <v>34</v>
      </c>
      <c r="C584" s="111">
        <v>20</v>
      </c>
      <c r="D584" s="109">
        <f t="shared" si="49"/>
        <v>0.588235294117647</v>
      </c>
    </row>
    <row r="585" ht="17.25" hidden="1" customHeight="1" spans="1:4">
      <c r="A585" s="115" t="s">
        <v>35</v>
      </c>
      <c r="B585" s="108"/>
      <c r="C585" s="111"/>
      <c r="D585" s="109"/>
    </row>
    <row r="586" ht="17.25" customHeight="1" spans="1:4">
      <c r="A586" s="100" t="s">
        <v>436</v>
      </c>
      <c r="B586" s="102">
        <v>775</v>
      </c>
      <c r="C586" s="111">
        <v>56</v>
      </c>
      <c r="D586" s="109">
        <f t="shared" ref="D586:D591" si="50">C586/B586</f>
        <v>0.072258064516129</v>
      </c>
    </row>
    <row r="587" ht="17.25" customHeight="1" spans="1:4">
      <c r="A587" s="100" t="s">
        <v>437</v>
      </c>
      <c r="B587" s="102">
        <v>48</v>
      </c>
      <c r="C587" s="111">
        <v>56</v>
      </c>
      <c r="D587" s="109">
        <f t="shared" si="50"/>
        <v>1.16666666666667</v>
      </c>
    </row>
    <row r="588" ht="17.25" hidden="1" customHeight="1" spans="1:4">
      <c r="A588" s="115" t="s">
        <v>438</v>
      </c>
      <c r="B588" s="108"/>
      <c r="C588" s="111"/>
      <c r="D588" s="109"/>
    </row>
    <row r="589" ht="17.25" customHeight="1" spans="1:4">
      <c r="A589" s="100" t="s">
        <v>439</v>
      </c>
      <c r="B589" s="102">
        <v>129</v>
      </c>
      <c r="C589" s="111">
        <v>82</v>
      </c>
      <c r="D589" s="109">
        <f t="shared" si="50"/>
        <v>0.635658914728682</v>
      </c>
    </row>
    <row r="590" ht="17.25" customHeight="1" spans="1:4">
      <c r="A590" s="100" t="s">
        <v>440</v>
      </c>
      <c r="B590" s="102">
        <v>221</v>
      </c>
      <c r="C590" s="111">
        <v>200</v>
      </c>
      <c r="D590" s="109">
        <f t="shared" si="50"/>
        <v>0.904977375565611</v>
      </c>
    </row>
    <row r="591" ht="17.25" customHeight="1" spans="1:4">
      <c r="A591" s="100" t="s">
        <v>441</v>
      </c>
      <c r="B591" s="102">
        <f>SUM(B592:B595)</f>
        <v>55</v>
      </c>
      <c r="C591" s="120">
        <f>SUM(C592:C595)</f>
        <v>49</v>
      </c>
      <c r="D591" s="107">
        <f t="shared" si="50"/>
        <v>0.890909090909091</v>
      </c>
    </row>
    <row r="592" ht="17.25" customHeight="1" spans="1:4">
      <c r="A592" s="100" t="s">
        <v>33</v>
      </c>
      <c r="B592" s="102">
        <v>7</v>
      </c>
      <c r="C592" s="111"/>
      <c r="D592" s="114">
        <v>0</v>
      </c>
    </row>
    <row r="593" ht="17.25" customHeight="1" spans="1:4">
      <c r="A593" s="100" t="s">
        <v>34</v>
      </c>
      <c r="B593" s="102">
        <v>48</v>
      </c>
      <c r="C593" s="111">
        <v>49</v>
      </c>
      <c r="D593" s="109">
        <f t="shared" ref="D593:D602" si="51">C593/B593</f>
        <v>1.02083333333333</v>
      </c>
    </row>
    <row r="594" ht="17.25" hidden="1" customHeight="1" spans="1:4">
      <c r="A594" s="115" t="s">
        <v>35</v>
      </c>
      <c r="B594" s="108"/>
      <c r="C594" s="111"/>
      <c r="D594" s="109"/>
    </row>
    <row r="595" ht="17.25" hidden="1" customHeight="1" spans="1:4">
      <c r="A595" s="115" t="s">
        <v>442</v>
      </c>
      <c r="B595" s="108"/>
      <c r="C595" s="111"/>
      <c r="D595" s="109"/>
    </row>
    <row r="596" ht="17.25" customHeight="1" spans="1:4">
      <c r="A596" s="100" t="s">
        <v>443</v>
      </c>
      <c r="B596" s="102">
        <f>SUM(B597:B598)</f>
        <v>1741</v>
      </c>
      <c r="C596" s="120">
        <f>SUM(C597:C598)</f>
        <v>2000</v>
      </c>
      <c r="D596" s="107">
        <f t="shared" si="51"/>
        <v>1.14876507754164</v>
      </c>
    </row>
    <row r="597" ht="17.25" customHeight="1" spans="1:4">
      <c r="A597" s="100" t="s">
        <v>444</v>
      </c>
      <c r="B597" s="102">
        <v>884</v>
      </c>
      <c r="C597" s="111">
        <v>1000</v>
      </c>
      <c r="D597" s="109">
        <f t="shared" si="51"/>
        <v>1.13122171945701</v>
      </c>
    </row>
    <row r="598" ht="17.25" customHeight="1" spans="1:4">
      <c r="A598" s="100" t="s">
        <v>445</v>
      </c>
      <c r="B598" s="102">
        <v>857</v>
      </c>
      <c r="C598" s="111">
        <v>1000</v>
      </c>
      <c r="D598" s="109">
        <f t="shared" si="51"/>
        <v>1.16686114352392</v>
      </c>
    </row>
    <row r="599" ht="17.25" customHeight="1" spans="1:4">
      <c r="A599" s="100" t="s">
        <v>446</v>
      </c>
      <c r="B599" s="102">
        <f>SUM(B600:B601)</f>
        <v>89</v>
      </c>
      <c r="C599" s="120">
        <f>SUM(C600:C601)</f>
        <v>105</v>
      </c>
      <c r="D599" s="107">
        <f t="shared" si="51"/>
        <v>1.17977528089888</v>
      </c>
    </row>
    <row r="600" ht="17.25" customHeight="1" spans="1:4">
      <c r="A600" s="100" t="s">
        <v>447</v>
      </c>
      <c r="B600" s="102">
        <v>64</v>
      </c>
      <c r="C600" s="111">
        <v>80</v>
      </c>
      <c r="D600" s="109">
        <f t="shared" si="51"/>
        <v>1.25</v>
      </c>
    </row>
    <row r="601" ht="17.25" customHeight="1" spans="1:4">
      <c r="A601" s="100" t="s">
        <v>448</v>
      </c>
      <c r="B601" s="102">
        <v>25</v>
      </c>
      <c r="C601" s="111">
        <v>25</v>
      </c>
      <c r="D601" s="109">
        <f t="shared" si="51"/>
        <v>1</v>
      </c>
    </row>
    <row r="602" ht="17.25" customHeight="1" spans="1:4">
      <c r="A602" s="100" t="s">
        <v>449</v>
      </c>
      <c r="B602" s="102">
        <f>SUM(B603:B604)</f>
        <v>167</v>
      </c>
      <c r="C602" s="120">
        <f>SUM(C603:C604)</f>
        <v>170</v>
      </c>
      <c r="D602" s="107">
        <f t="shared" si="51"/>
        <v>1.01796407185629</v>
      </c>
    </row>
    <row r="603" ht="17.25" hidden="1" customHeight="1" spans="1:4">
      <c r="A603" s="115" t="s">
        <v>450</v>
      </c>
      <c r="B603" s="108"/>
      <c r="C603" s="111"/>
      <c r="D603" s="109"/>
    </row>
    <row r="604" ht="17.25" customHeight="1" spans="1:4">
      <c r="A604" s="100" t="s">
        <v>451</v>
      </c>
      <c r="B604" s="102">
        <v>167</v>
      </c>
      <c r="C604" s="111">
        <v>170</v>
      </c>
      <c r="D604" s="109">
        <f t="shared" ref="D604:D609" si="52">C604/B604</f>
        <v>1.01796407185629</v>
      </c>
    </row>
    <row r="605" ht="17.25" hidden="1" customHeight="1" spans="1:4">
      <c r="A605" s="135" t="s">
        <v>452</v>
      </c>
      <c r="B605" s="105"/>
      <c r="C605" s="120"/>
      <c r="D605" s="107"/>
    </row>
    <row r="606" ht="17.25" hidden="1" customHeight="1" spans="1:4">
      <c r="A606" s="115" t="s">
        <v>453</v>
      </c>
      <c r="B606" s="108"/>
      <c r="C606" s="111"/>
      <c r="D606" s="109"/>
    </row>
    <row r="607" ht="17.25" hidden="1" customHeight="1" spans="1:4">
      <c r="A607" s="115" t="s">
        <v>454</v>
      </c>
      <c r="B607" s="108"/>
      <c r="C607" s="111"/>
      <c r="D607" s="109"/>
    </row>
    <row r="608" ht="17.25" customHeight="1" spans="1:4">
      <c r="A608" s="100" t="s">
        <v>455</v>
      </c>
      <c r="B608" s="102">
        <f>SUM(B609:B610)</f>
        <v>95</v>
      </c>
      <c r="C608" s="120">
        <f>SUM(C609:C610)</f>
        <v>90</v>
      </c>
      <c r="D608" s="107">
        <f t="shared" si="52"/>
        <v>0.947368421052632</v>
      </c>
    </row>
    <row r="609" ht="17.25" customHeight="1" spans="1:4">
      <c r="A609" s="100" t="s">
        <v>456</v>
      </c>
      <c r="B609" s="102">
        <v>95</v>
      </c>
      <c r="C609" s="120">
        <v>90</v>
      </c>
      <c r="D609" s="107">
        <f t="shared" si="52"/>
        <v>0.947368421052632</v>
      </c>
    </row>
    <row r="610" ht="17.25" hidden="1" customHeight="1" spans="1:4">
      <c r="A610" s="115" t="s">
        <v>457</v>
      </c>
      <c r="B610" s="108"/>
      <c r="C610" s="111"/>
      <c r="D610" s="109"/>
    </row>
    <row r="611" ht="17.25" customHeight="1" spans="1:4">
      <c r="A611" s="100" t="s">
        <v>458</v>
      </c>
      <c r="B611" s="102">
        <f>SUM(B612:B614)</f>
        <v>1318</v>
      </c>
      <c r="C611" s="120">
        <f>SUM(C612:C614)</f>
        <v>1323</v>
      </c>
      <c r="D611" s="107">
        <f t="shared" ref="D611:D613" si="53">C611/B611</f>
        <v>1.00379362670713</v>
      </c>
    </row>
    <row r="612" ht="17.25" customHeight="1" spans="1:4">
      <c r="A612" s="100" t="s">
        <v>459</v>
      </c>
      <c r="B612" s="102">
        <v>3</v>
      </c>
      <c r="C612" s="111">
        <v>3</v>
      </c>
      <c r="D612" s="109">
        <f t="shared" si="53"/>
        <v>1</v>
      </c>
    </row>
    <row r="613" ht="17.25" customHeight="1" spans="1:4">
      <c r="A613" s="100" t="s">
        <v>460</v>
      </c>
      <c r="B613" s="102">
        <v>1315</v>
      </c>
      <c r="C613" s="111">
        <v>1320</v>
      </c>
      <c r="D613" s="109">
        <f t="shared" si="53"/>
        <v>1.00380228136882</v>
      </c>
    </row>
    <row r="614" ht="17.25" hidden="1" customHeight="1" spans="1:4">
      <c r="A614" s="115" t="s">
        <v>461</v>
      </c>
      <c r="B614" s="108"/>
      <c r="C614" s="111"/>
      <c r="D614" s="109"/>
    </row>
    <row r="615" ht="17.25" customHeight="1" spans="1:4">
      <c r="A615" s="100" t="s">
        <v>462</v>
      </c>
      <c r="B615" s="102">
        <f>SUM(B616:B618)</f>
        <v>115</v>
      </c>
      <c r="C615" s="120">
        <f>SUM(C616:C618)</f>
        <v>120</v>
      </c>
      <c r="D615" s="107">
        <f t="shared" ref="D615:D621" si="54">C615/B615</f>
        <v>1.04347826086957</v>
      </c>
    </row>
    <row r="616" ht="17.25" hidden="1" customHeight="1" spans="1:4">
      <c r="A616" s="115" t="s">
        <v>463</v>
      </c>
      <c r="B616" s="108"/>
      <c r="C616" s="111"/>
      <c r="D616" s="109"/>
    </row>
    <row r="617" ht="17.25" customHeight="1" spans="1:4">
      <c r="A617" s="100" t="s">
        <v>464</v>
      </c>
      <c r="B617" s="102">
        <v>115</v>
      </c>
      <c r="C617" s="111">
        <v>120</v>
      </c>
      <c r="D617" s="109">
        <f t="shared" si="54"/>
        <v>1.04347826086957</v>
      </c>
    </row>
    <row r="618" ht="17.25" hidden="1" customHeight="1" spans="1:4">
      <c r="A618" s="115" t="s">
        <v>465</v>
      </c>
      <c r="B618" s="108"/>
      <c r="C618" s="111"/>
      <c r="D618" s="109"/>
    </row>
    <row r="619" ht="17.25" customHeight="1" spans="1:4">
      <c r="A619" s="136" t="s">
        <v>466</v>
      </c>
      <c r="B619" s="102">
        <f>SUM(B620:B626)</f>
        <v>352</v>
      </c>
      <c r="C619" s="120">
        <f>SUM(C620:C626)</f>
        <v>307</v>
      </c>
      <c r="D619" s="107">
        <f t="shared" si="54"/>
        <v>0.872159090909091</v>
      </c>
    </row>
    <row r="620" ht="17.25" customHeight="1" spans="1:4">
      <c r="A620" s="100" t="s">
        <v>33</v>
      </c>
      <c r="B620" s="102">
        <v>136</v>
      </c>
      <c r="C620" s="111">
        <v>125</v>
      </c>
      <c r="D620" s="109">
        <f t="shared" si="54"/>
        <v>0.919117647058823</v>
      </c>
    </row>
    <row r="621" ht="17.25" customHeight="1" spans="1:4">
      <c r="A621" s="100" t="s">
        <v>34</v>
      </c>
      <c r="B621" s="102">
        <v>73</v>
      </c>
      <c r="C621" s="111">
        <v>82</v>
      </c>
      <c r="D621" s="109">
        <f t="shared" si="54"/>
        <v>1.12328767123288</v>
      </c>
    </row>
    <row r="622" ht="17.25" hidden="1" customHeight="1" spans="1:4">
      <c r="A622" s="115" t="s">
        <v>35</v>
      </c>
      <c r="B622" s="108"/>
      <c r="C622" s="111"/>
      <c r="D622" s="109"/>
    </row>
    <row r="623" spans="1:4">
      <c r="A623" s="100" t="s">
        <v>467</v>
      </c>
      <c r="B623" s="102">
        <v>18</v>
      </c>
      <c r="C623" s="111"/>
      <c r="D623" s="114">
        <v>0</v>
      </c>
    </row>
    <row r="624" hidden="1" spans="1:4">
      <c r="A624" s="115" t="s">
        <v>468</v>
      </c>
      <c r="B624" s="108"/>
      <c r="C624" s="111"/>
      <c r="D624" s="109"/>
    </row>
    <row r="625" hidden="1" spans="1:4">
      <c r="A625" s="115" t="s">
        <v>42</v>
      </c>
      <c r="B625" s="108"/>
      <c r="C625" s="111"/>
      <c r="D625" s="109"/>
    </row>
    <row r="626" spans="1:4">
      <c r="A626" s="100" t="s">
        <v>469</v>
      </c>
      <c r="B626" s="102">
        <v>125</v>
      </c>
      <c r="C626" s="111">
        <v>100</v>
      </c>
      <c r="D626" s="109">
        <f t="shared" ref="D626:D634" si="55">C626/B626</f>
        <v>0.8</v>
      </c>
    </row>
    <row r="627" spans="1:4">
      <c r="A627" s="100" t="s">
        <v>470</v>
      </c>
      <c r="B627" s="102">
        <f>SUM(B628:B629)</f>
        <v>54</v>
      </c>
      <c r="C627" s="120">
        <f>SUM(C628:C629)</f>
        <v>50</v>
      </c>
      <c r="D627" s="107">
        <f t="shared" si="55"/>
        <v>0.925925925925926</v>
      </c>
    </row>
    <row r="628" hidden="1" spans="1:4">
      <c r="A628" s="115" t="s">
        <v>471</v>
      </c>
      <c r="B628" s="108"/>
      <c r="C628" s="111"/>
      <c r="D628" s="109"/>
    </row>
    <row r="629" spans="1:4">
      <c r="A629" s="100" t="s">
        <v>472</v>
      </c>
      <c r="B629" s="102">
        <v>54</v>
      </c>
      <c r="C629" s="111">
        <v>50</v>
      </c>
      <c r="D629" s="109">
        <f t="shared" si="55"/>
        <v>0.925925925925926</v>
      </c>
    </row>
    <row r="630" spans="1:4">
      <c r="A630" s="100" t="s">
        <v>473</v>
      </c>
      <c r="B630" s="102">
        <v>82</v>
      </c>
      <c r="C630" s="120">
        <v>80</v>
      </c>
      <c r="D630" s="107">
        <f t="shared" si="55"/>
        <v>0.975609756097561</v>
      </c>
    </row>
    <row r="631" spans="1:4">
      <c r="A631" s="100" t="s">
        <v>474</v>
      </c>
      <c r="B631" s="102">
        <f>B632+B637+B651+B655+B667+B670+B674+B679+B683+B687+B690+B699+B700</f>
        <v>22458</v>
      </c>
      <c r="C631" s="132">
        <f>C632+C637+C651+C655+C667+C670+C674+C679+C683+C687+C690+C699+C700</f>
        <v>25229</v>
      </c>
      <c r="D631" s="103">
        <f t="shared" si="55"/>
        <v>1.12338587585716</v>
      </c>
    </row>
    <row r="632" spans="1:4">
      <c r="A632" s="100" t="s">
        <v>475</v>
      </c>
      <c r="B632" s="102">
        <f>SUM(B633:B636)</f>
        <v>1308</v>
      </c>
      <c r="C632" s="120">
        <f>SUM(C633:C636)</f>
        <v>1256</v>
      </c>
      <c r="D632" s="107">
        <f t="shared" si="55"/>
        <v>0.960244648318043</v>
      </c>
    </row>
    <row r="633" spans="1:4">
      <c r="A633" s="100" t="s">
        <v>33</v>
      </c>
      <c r="B633" s="102">
        <v>359</v>
      </c>
      <c r="C633" s="111">
        <v>336</v>
      </c>
      <c r="D633" s="109">
        <f t="shared" si="55"/>
        <v>0.935933147632312</v>
      </c>
    </row>
    <row r="634" spans="1:4">
      <c r="A634" s="100" t="s">
        <v>34</v>
      </c>
      <c r="B634" s="102">
        <v>121</v>
      </c>
      <c r="C634" s="111">
        <v>120</v>
      </c>
      <c r="D634" s="109">
        <f t="shared" si="55"/>
        <v>0.991735537190083</v>
      </c>
    </row>
    <row r="635" hidden="1" spans="1:4">
      <c r="A635" s="115" t="s">
        <v>35</v>
      </c>
      <c r="B635" s="108"/>
      <c r="C635" s="111"/>
      <c r="D635" s="109"/>
    </row>
    <row r="636" spans="1:4">
      <c r="A636" s="100" t="s">
        <v>476</v>
      </c>
      <c r="B636" s="102">
        <v>828</v>
      </c>
      <c r="C636" s="111">
        <v>800</v>
      </c>
      <c r="D636" s="109">
        <f t="shared" ref="D636:D638" si="56">C636/B636</f>
        <v>0.966183574879227</v>
      </c>
    </row>
    <row r="637" spans="1:4">
      <c r="A637" s="100" t="s">
        <v>477</v>
      </c>
      <c r="B637" s="102">
        <f>SUM(B638:B650)</f>
        <v>2568</v>
      </c>
      <c r="C637" s="120">
        <f>SUM(C638:C650)</f>
        <v>947</v>
      </c>
      <c r="D637" s="107">
        <f t="shared" si="56"/>
        <v>0.368769470404984</v>
      </c>
    </row>
    <row r="638" spans="1:4">
      <c r="A638" s="100" t="s">
        <v>478</v>
      </c>
      <c r="B638" s="102">
        <v>1668</v>
      </c>
      <c r="C638" s="111">
        <v>947</v>
      </c>
      <c r="D638" s="109">
        <f t="shared" si="56"/>
        <v>0.567745803357314</v>
      </c>
    </row>
    <row r="639" hidden="1" spans="1:4">
      <c r="A639" s="115" t="s">
        <v>479</v>
      </c>
      <c r="B639" s="108"/>
      <c r="C639" s="111"/>
      <c r="D639" s="109"/>
    </row>
    <row r="640" hidden="1" spans="1:4">
      <c r="A640" s="115" t="s">
        <v>480</v>
      </c>
      <c r="B640" s="108"/>
      <c r="C640" s="111"/>
      <c r="D640" s="109"/>
    </row>
    <row r="641" hidden="1" spans="1:4">
      <c r="A641" s="115" t="s">
        <v>481</v>
      </c>
      <c r="B641" s="108"/>
      <c r="C641" s="111"/>
      <c r="D641" s="109"/>
    </row>
    <row r="642" hidden="1" spans="1:4">
      <c r="A642" s="115" t="s">
        <v>482</v>
      </c>
      <c r="B642" s="108"/>
      <c r="C642" s="111"/>
      <c r="D642" s="109"/>
    </row>
    <row r="643" hidden="1" spans="1:4">
      <c r="A643" s="115" t="s">
        <v>483</v>
      </c>
      <c r="B643" s="108"/>
      <c r="C643" s="111"/>
      <c r="D643" s="109"/>
    </row>
    <row r="644" hidden="1" spans="1:4">
      <c r="A644" s="115" t="s">
        <v>484</v>
      </c>
      <c r="B644" s="108"/>
      <c r="C644" s="111"/>
      <c r="D644" s="109"/>
    </row>
    <row r="645" hidden="1" spans="1:4">
      <c r="A645" s="115" t="s">
        <v>485</v>
      </c>
      <c r="B645" s="108"/>
      <c r="C645" s="111"/>
      <c r="D645" s="109"/>
    </row>
    <row r="646" hidden="1" spans="1:4">
      <c r="A646" s="115" t="s">
        <v>486</v>
      </c>
      <c r="B646" s="108"/>
      <c r="C646" s="111"/>
      <c r="D646" s="109"/>
    </row>
    <row r="647" hidden="1" spans="1:4">
      <c r="A647" s="115" t="s">
        <v>487</v>
      </c>
      <c r="B647" s="108"/>
      <c r="C647" s="111"/>
      <c r="D647" s="109"/>
    </row>
    <row r="648" hidden="1" spans="1:4">
      <c r="A648" s="115" t="s">
        <v>488</v>
      </c>
      <c r="B648" s="108"/>
      <c r="C648" s="111"/>
      <c r="D648" s="109"/>
    </row>
    <row r="649" hidden="1" spans="1:4">
      <c r="A649" s="115" t="s">
        <v>489</v>
      </c>
      <c r="B649" s="108"/>
      <c r="C649" s="111"/>
      <c r="D649" s="109"/>
    </row>
    <row r="650" spans="1:4">
      <c r="A650" s="100" t="s">
        <v>490</v>
      </c>
      <c r="B650" s="102">
        <v>900</v>
      </c>
      <c r="C650" s="111"/>
      <c r="D650" s="114">
        <v>0</v>
      </c>
    </row>
    <row r="651" spans="1:4">
      <c r="A651" s="100" t="s">
        <v>491</v>
      </c>
      <c r="B651" s="102">
        <f>SUM(B652:B654)</f>
        <v>748</v>
      </c>
      <c r="C651" s="120">
        <f>SUM(C652:C654)</f>
        <v>689</v>
      </c>
      <c r="D651" s="107">
        <f t="shared" ref="D651:D658" si="57">C651/B651</f>
        <v>0.921122994652406</v>
      </c>
    </row>
    <row r="652" spans="1:4">
      <c r="A652" s="100" t="s">
        <v>492</v>
      </c>
      <c r="B652" s="102">
        <v>2</v>
      </c>
      <c r="C652" s="111"/>
      <c r="D652" s="114">
        <v>0</v>
      </c>
    </row>
    <row r="653" spans="1:4">
      <c r="A653" s="100" t="s">
        <v>493</v>
      </c>
      <c r="B653" s="102">
        <v>740</v>
      </c>
      <c r="C653" s="111">
        <v>259</v>
      </c>
      <c r="D653" s="109">
        <f t="shared" si="57"/>
        <v>0.35</v>
      </c>
    </row>
    <row r="654" spans="1:4">
      <c r="A654" s="100" t="s">
        <v>494</v>
      </c>
      <c r="B654" s="102">
        <v>6</v>
      </c>
      <c r="C654" s="111">
        <v>430</v>
      </c>
      <c r="D654" s="109">
        <f t="shared" si="57"/>
        <v>71.6666666666667</v>
      </c>
    </row>
    <row r="655" spans="1:4">
      <c r="A655" s="100" t="s">
        <v>495</v>
      </c>
      <c r="B655" s="102">
        <f>SUM(B656:B666)</f>
        <v>4309</v>
      </c>
      <c r="C655" s="120">
        <f>SUM(C656:C666)</f>
        <v>7020</v>
      </c>
      <c r="D655" s="107">
        <f t="shared" si="57"/>
        <v>1.62914829426781</v>
      </c>
    </row>
    <row r="656" spans="1:4">
      <c r="A656" s="100" t="s">
        <v>496</v>
      </c>
      <c r="B656" s="102">
        <v>516</v>
      </c>
      <c r="C656" s="111">
        <v>387</v>
      </c>
      <c r="D656" s="109">
        <f t="shared" si="57"/>
        <v>0.75</v>
      </c>
    </row>
    <row r="657" spans="1:4">
      <c r="A657" s="100" t="s">
        <v>497</v>
      </c>
      <c r="B657" s="102">
        <v>133</v>
      </c>
      <c r="C657" s="111">
        <v>151</v>
      </c>
      <c r="D657" s="109">
        <f t="shared" si="57"/>
        <v>1.13533834586466</v>
      </c>
    </row>
    <row r="658" spans="1:4">
      <c r="A658" s="100" t="s">
        <v>498</v>
      </c>
      <c r="B658" s="102">
        <v>202</v>
      </c>
      <c r="C658" s="111">
        <v>203</v>
      </c>
      <c r="D658" s="109">
        <f t="shared" si="57"/>
        <v>1.0049504950495</v>
      </c>
    </row>
    <row r="659" hidden="1" spans="1:4">
      <c r="A659" s="115" t="s">
        <v>499</v>
      </c>
      <c r="B659" s="108"/>
      <c r="C659" s="111"/>
      <c r="D659" s="109"/>
    </row>
    <row r="660" hidden="1" spans="1:4">
      <c r="A660" s="115" t="s">
        <v>500</v>
      </c>
      <c r="B660" s="108"/>
      <c r="C660" s="111"/>
      <c r="D660" s="109"/>
    </row>
    <row r="661" spans="1:4">
      <c r="A661" s="100" t="s">
        <v>501</v>
      </c>
      <c r="B661" s="102">
        <v>84</v>
      </c>
      <c r="C661" s="111">
        <v>119</v>
      </c>
      <c r="D661" s="109">
        <f t="shared" ref="D661:D664" si="58">C661/B661</f>
        <v>1.41666666666667</v>
      </c>
    </row>
    <row r="662" spans="1:4">
      <c r="A662" s="100" t="s">
        <v>502</v>
      </c>
      <c r="B662" s="102">
        <v>8</v>
      </c>
      <c r="C662" s="111"/>
      <c r="D662" s="114">
        <v>0</v>
      </c>
    </row>
    <row r="663" spans="1:4">
      <c r="A663" s="100" t="s">
        <v>503</v>
      </c>
      <c r="B663" s="102">
        <v>1023</v>
      </c>
      <c r="C663" s="111">
        <v>160</v>
      </c>
      <c r="D663" s="109">
        <f t="shared" si="58"/>
        <v>0.156402737047898</v>
      </c>
    </row>
    <row r="664" spans="1:4">
      <c r="A664" s="100" t="s">
        <v>504</v>
      </c>
      <c r="B664" s="102">
        <v>621</v>
      </c>
      <c r="C664" s="111">
        <v>6000</v>
      </c>
      <c r="D664" s="109">
        <f t="shared" si="58"/>
        <v>9.66183574879227</v>
      </c>
    </row>
    <row r="665" spans="1:4">
      <c r="A665" s="100" t="s">
        <v>505</v>
      </c>
      <c r="B665" s="102">
        <v>1688</v>
      </c>
      <c r="C665" s="111"/>
      <c r="D665" s="114">
        <v>0</v>
      </c>
    </row>
    <row r="666" spans="1:4">
      <c r="A666" s="100" t="s">
        <v>506</v>
      </c>
      <c r="B666" s="102">
        <v>34</v>
      </c>
      <c r="C666" s="111"/>
      <c r="D666" s="114">
        <v>0</v>
      </c>
    </row>
    <row r="667" spans="1:4">
      <c r="A667" s="100" t="s">
        <v>507</v>
      </c>
      <c r="B667" s="102">
        <f>SUM(B668:B669)</f>
        <v>31</v>
      </c>
      <c r="C667" s="120">
        <f>SUM(C668:C669)</f>
        <v>0</v>
      </c>
      <c r="D667" s="121">
        <v>0</v>
      </c>
    </row>
    <row r="668" spans="1:4">
      <c r="A668" s="100" t="s">
        <v>508</v>
      </c>
      <c r="B668" s="102">
        <v>31</v>
      </c>
      <c r="C668" s="111"/>
      <c r="D668" s="114">
        <v>0</v>
      </c>
    </row>
    <row r="669" hidden="1" spans="1:4">
      <c r="A669" s="115" t="s">
        <v>509</v>
      </c>
      <c r="B669" s="108"/>
      <c r="C669" s="111"/>
      <c r="D669" s="109"/>
    </row>
    <row r="670" spans="1:4">
      <c r="A670" s="100" t="s">
        <v>510</v>
      </c>
      <c r="B670" s="102">
        <f>SUM(B671:B673)</f>
        <v>686</v>
      </c>
      <c r="C670" s="120">
        <f>SUM(C671:C673)</f>
        <v>546</v>
      </c>
      <c r="D670" s="107">
        <f t="shared" ref="D670:D676" si="59">C670/B670</f>
        <v>0.795918367346939</v>
      </c>
    </row>
    <row r="671" spans="1:4">
      <c r="A671" s="100" t="s">
        <v>511</v>
      </c>
      <c r="B671" s="102"/>
      <c r="C671" s="111">
        <v>364</v>
      </c>
      <c r="D671" s="114">
        <v>0</v>
      </c>
    </row>
    <row r="672" spans="1:4">
      <c r="A672" s="100" t="s">
        <v>512</v>
      </c>
      <c r="B672" s="102">
        <v>444</v>
      </c>
      <c r="C672" s="111"/>
      <c r="D672" s="114">
        <v>0</v>
      </c>
    </row>
    <row r="673" spans="1:4">
      <c r="A673" s="100" t="s">
        <v>513</v>
      </c>
      <c r="B673" s="102">
        <v>242</v>
      </c>
      <c r="C673" s="111">
        <v>182</v>
      </c>
      <c r="D673" s="109">
        <f t="shared" si="59"/>
        <v>0.752066115702479</v>
      </c>
    </row>
    <row r="674" spans="1:4">
      <c r="A674" s="100" t="s">
        <v>514</v>
      </c>
      <c r="B674" s="102">
        <f>SUM(B675:B678)</f>
        <v>2001</v>
      </c>
      <c r="C674" s="120">
        <f>SUM(C675:C678)</f>
        <v>2215</v>
      </c>
      <c r="D674" s="107">
        <f t="shared" si="59"/>
        <v>1.10694652673663</v>
      </c>
    </row>
    <row r="675" spans="1:4">
      <c r="A675" s="100" t="s">
        <v>515</v>
      </c>
      <c r="B675" s="102">
        <v>1052</v>
      </c>
      <c r="C675" s="111">
        <v>1200</v>
      </c>
      <c r="D675" s="109">
        <f t="shared" si="59"/>
        <v>1.14068441064639</v>
      </c>
    </row>
    <row r="676" spans="1:4">
      <c r="A676" s="100" t="s">
        <v>516</v>
      </c>
      <c r="B676" s="102">
        <v>946</v>
      </c>
      <c r="C676" s="111">
        <v>1015</v>
      </c>
      <c r="D676" s="109">
        <f t="shared" si="59"/>
        <v>1.07293868921776</v>
      </c>
    </row>
    <row r="677" spans="1:4">
      <c r="A677" s="100" t="s">
        <v>517</v>
      </c>
      <c r="B677" s="102">
        <v>3</v>
      </c>
      <c r="C677" s="111"/>
      <c r="D677" s="114">
        <v>0</v>
      </c>
    </row>
    <row r="678" hidden="1" spans="1:4">
      <c r="A678" s="115" t="s">
        <v>518</v>
      </c>
      <c r="B678" s="108"/>
      <c r="C678" s="111"/>
      <c r="D678" s="109"/>
    </row>
    <row r="679" spans="1:4">
      <c r="A679" s="100" t="s">
        <v>519</v>
      </c>
      <c r="B679" s="102">
        <f>SUM(B680:B682)</f>
        <v>9952</v>
      </c>
      <c r="C679" s="120">
        <f>SUM(C680:C682)</f>
        <v>11700</v>
      </c>
      <c r="D679" s="107">
        <f t="shared" ref="D679:D684" si="60">C679/B679</f>
        <v>1.17564308681672</v>
      </c>
    </row>
    <row r="680" spans="1:4">
      <c r="A680" s="100" t="s">
        <v>520</v>
      </c>
      <c r="B680" s="102">
        <v>293</v>
      </c>
      <c r="C680" s="111">
        <v>300</v>
      </c>
      <c r="D680" s="109">
        <f t="shared" si="60"/>
        <v>1.02389078498294</v>
      </c>
    </row>
    <row r="681" spans="1:4">
      <c r="A681" s="100" t="s">
        <v>521</v>
      </c>
      <c r="B681" s="102">
        <v>8504</v>
      </c>
      <c r="C681" s="111">
        <v>10200</v>
      </c>
      <c r="D681" s="109">
        <f t="shared" si="60"/>
        <v>1.19943555973659</v>
      </c>
    </row>
    <row r="682" spans="1:4">
      <c r="A682" s="100" t="s">
        <v>522</v>
      </c>
      <c r="B682" s="102">
        <v>1155</v>
      </c>
      <c r="C682" s="111">
        <v>1200</v>
      </c>
      <c r="D682" s="109">
        <f t="shared" si="60"/>
        <v>1.03896103896104</v>
      </c>
    </row>
    <row r="683" spans="1:4">
      <c r="A683" s="100" t="s">
        <v>523</v>
      </c>
      <c r="B683" s="102">
        <f>SUM(B684:B686)</f>
        <v>542</v>
      </c>
      <c r="C683" s="120">
        <f>SUM(C684:C686)</f>
        <v>570</v>
      </c>
      <c r="D683" s="107">
        <f t="shared" si="60"/>
        <v>1.05166051660517</v>
      </c>
    </row>
    <row r="684" spans="1:4">
      <c r="A684" s="100" t="s">
        <v>524</v>
      </c>
      <c r="B684" s="102">
        <v>527</v>
      </c>
      <c r="C684" s="111">
        <v>570</v>
      </c>
      <c r="D684" s="109">
        <f t="shared" si="60"/>
        <v>1.08159392789374</v>
      </c>
    </row>
    <row r="685" hidden="1" spans="1:4">
      <c r="A685" s="115" t="s">
        <v>525</v>
      </c>
      <c r="B685" s="108"/>
      <c r="C685" s="111"/>
      <c r="D685" s="109"/>
    </row>
    <row r="686" spans="1:4">
      <c r="A686" s="100" t="s">
        <v>526</v>
      </c>
      <c r="B686" s="102">
        <v>15</v>
      </c>
      <c r="C686" s="111"/>
      <c r="D686" s="114">
        <v>0</v>
      </c>
    </row>
    <row r="687" spans="1:4">
      <c r="A687" s="100" t="s">
        <v>527</v>
      </c>
      <c r="B687" s="102">
        <f>SUM(B688:B689)</f>
        <v>11</v>
      </c>
      <c r="C687" s="120">
        <f>SUM(C688:C689)</f>
        <v>11</v>
      </c>
      <c r="D687" s="107">
        <f t="shared" ref="D687:D692" si="61">C687/B687</f>
        <v>1</v>
      </c>
    </row>
    <row r="688" spans="1:4">
      <c r="A688" s="100" t="s">
        <v>528</v>
      </c>
      <c r="B688" s="102">
        <v>11</v>
      </c>
      <c r="C688" s="111">
        <v>11</v>
      </c>
      <c r="D688" s="109">
        <f t="shared" si="61"/>
        <v>1</v>
      </c>
    </row>
    <row r="689" hidden="1" spans="1:4">
      <c r="A689" s="115" t="s">
        <v>529</v>
      </c>
      <c r="B689" s="108"/>
      <c r="C689" s="111"/>
      <c r="D689" s="109"/>
    </row>
    <row r="690" spans="1:4">
      <c r="A690" s="100" t="s">
        <v>530</v>
      </c>
      <c r="B690" s="102">
        <f>SUM(B691:B698)</f>
        <v>302</v>
      </c>
      <c r="C690" s="120">
        <f>SUM(C691:C698)</f>
        <v>275</v>
      </c>
      <c r="D690" s="107">
        <f t="shared" si="61"/>
        <v>0.910596026490066</v>
      </c>
    </row>
    <row r="691" spans="1:4">
      <c r="A691" s="100" t="s">
        <v>33</v>
      </c>
      <c r="B691" s="102">
        <v>132</v>
      </c>
      <c r="C691" s="111">
        <v>125</v>
      </c>
      <c r="D691" s="109">
        <f t="shared" si="61"/>
        <v>0.946969696969697</v>
      </c>
    </row>
    <row r="692" spans="1:4">
      <c r="A692" s="100" t="s">
        <v>34</v>
      </c>
      <c r="B692" s="102">
        <v>45</v>
      </c>
      <c r="C692" s="111">
        <v>50</v>
      </c>
      <c r="D692" s="109">
        <f t="shared" si="61"/>
        <v>1.11111111111111</v>
      </c>
    </row>
    <row r="693" hidden="1" spans="1:4">
      <c r="A693" s="115" t="s">
        <v>35</v>
      </c>
      <c r="B693" s="108"/>
      <c r="C693" s="111"/>
      <c r="D693" s="109"/>
    </row>
    <row r="694" hidden="1" spans="1:4">
      <c r="A694" s="115" t="s">
        <v>74</v>
      </c>
      <c r="B694" s="108"/>
      <c r="C694" s="111"/>
      <c r="D694" s="109"/>
    </row>
    <row r="695" hidden="1" spans="1:4">
      <c r="A695" s="115" t="s">
        <v>531</v>
      </c>
      <c r="B695" s="108"/>
      <c r="C695" s="111"/>
      <c r="D695" s="109"/>
    </row>
    <row r="696" hidden="1" spans="1:4">
      <c r="A696" s="115" t="s">
        <v>532</v>
      </c>
      <c r="B696" s="108"/>
      <c r="C696" s="111"/>
      <c r="D696" s="109"/>
    </row>
    <row r="697" hidden="1" spans="1:4">
      <c r="A697" s="115" t="s">
        <v>42</v>
      </c>
      <c r="B697" s="108"/>
      <c r="C697" s="111"/>
      <c r="D697" s="109"/>
    </row>
    <row r="698" spans="1:4">
      <c r="A698" s="100" t="s">
        <v>533</v>
      </c>
      <c r="B698" s="102">
        <v>125</v>
      </c>
      <c r="C698" s="111">
        <v>100</v>
      </c>
      <c r="D698" s="109">
        <f t="shared" ref="D698:D704" si="62">C698/B698</f>
        <v>0.8</v>
      </c>
    </row>
    <row r="699" hidden="1" spans="1:4">
      <c r="A699" s="135" t="s">
        <v>534</v>
      </c>
      <c r="B699" s="105"/>
      <c r="C699" s="120"/>
      <c r="D699" s="107"/>
    </row>
    <row r="700" hidden="1" spans="1:4">
      <c r="A700" s="137" t="s">
        <v>535</v>
      </c>
      <c r="B700" s="105"/>
      <c r="C700" s="120"/>
      <c r="D700" s="107"/>
    </row>
    <row r="701" spans="1:4">
      <c r="A701" s="138" t="s">
        <v>536</v>
      </c>
      <c r="B701" s="102">
        <f>B702+B712+B716+B725+B730+B737+B743+B746+B749+B750+B751+B757+B758+B759+B774</f>
        <v>12491</v>
      </c>
      <c r="C701" s="132">
        <f>C702+C712+C716+C725+C730+C737+C743+C746+C749+C750+C751+C757+C758+C759+C774</f>
        <v>6632</v>
      </c>
      <c r="D701" s="103">
        <f t="shared" si="62"/>
        <v>0.530942278440477</v>
      </c>
    </row>
    <row r="702" spans="1:4">
      <c r="A702" s="138" t="s">
        <v>537</v>
      </c>
      <c r="B702" s="102">
        <f>SUM(B703:B711)</f>
        <v>739</v>
      </c>
      <c r="C702" s="120">
        <f>SUM(C703:C711)</f>
        <v>832</v>
      </c>
      <c r="D702" s="107">
        <f t="shared" si="62"/>
        <v>1.12584573748309</v>
      </c>
    </row>
    <row r="703" spans="1:4">
      <c r="A703" s="138" t="s">
        <v>33</v>
      </c>
      <c r="B703" s="102">
        <v>548</v>
      </c>
      <c r="C703" s="111">
        <v>500</v>
      </c>
      <c r="D703" s="109">
        <f t="shared" si="62"/>
        <v>0.912408759124088</v>
      </c>
    </row>
    <row r="704" spans="1:4">
      <c r="A704" s="138" t="s">
        <v>34</v>
      </c>
      <c r="B704" s="102">
        <v>13</v>
      </c>
      <c r="C704" s="111">
        <v>32</v>
      </c>
      <c r="D704" s="109">
        <f t="shared" si="62"/>
        <v>2.46153846153846</v>
      </c>
    </row>
    <row r="705" hidden="1" spans="1:4">
      <c r="A705" s="139" t="s">
        <v>35</v>
      </c>
      <c r="B705" s="108"/>
      <c r="C705" s="111"/>
      <c r="D705" s="109"/>
    </row>
    <row r="706" hidden="1" spans="1:4">
      <c r="A706" s="139" t="s">
        <v>538</v>
      </c>
      <c r="B706" s="108"/>
      <c r="C706" s="111"/>
      <c r="D706" s="109"/>
    </row>
    <row r="707" hidden="1" spans="1:4">
      <c r="A707" s="139" t="s">
        <v>539</v>
      </c>
      <c r="B707" s="108"/>
      <c r="C707" s="111"/>
      <c r="D707" s="109"/>
    </row>
    <row r="708" hidden="1" spans="1:4">
      <c r="A708" s="139" t="s">
        <v>540</v>
      </c>
      <c r="B708" s="108"/>
      <c r="C708" s="111"/>
      <c r="D708" s="109"/>
    </row>
    <row r="709" hidden="1" spans="1:4">
      <c r="A709" s="139" t="s">
        <v>541</v>
      </c>
      <c r="B709" s="108"/>
      <c r="C709" s="111"/>
      <c r="D709" s="109"/>
    </row>
    <row r="710" hidden="1" spans="1:4">
      <c r="A710" s="139" t="s">
        <v>542</v>
      </c>
      <c r="B710" s="108"/>
      <c r="C710" s="111"/>
      <c r="D710" s="109"/>
    </row>
    <row r="711" spans="1:4">
      <c r="A711" s="138" t="s">
        <v>543</v>
      </c>
      <c r="B711" s="102">
        <v>178</v>
      </c>
      <c r="C711" s="111">
        <v>300</v>
      </c>
      <c r="D711" s="109">
        <f>C711/B711</f>
        <v>1.68539325842697</v>
      </c>
    </row>
    <row r="712" spans="1:4">
      <c r="A712" s="138" t="s">
        <v>544</v>
      </c>
      <c r="B712" s="102">
        <f>SUM(B713:B715)</f>
        <v>68</v>
      </c>
      <c r="C712" s="120">
        <f>SUM(C713:C715)</f>
        <v>0</v>
      </c>
      <c r="D712" s="121">
        <v>0</v>
      </c>
    </row>
    <row r="713" spans="1:4">
      <c r="A713" s="138" t="s">
        <v>545</v>
      </c>
      <c r="B713" s="102">
        <v>3</v>
      </c>
      <c r="C713" s="111"/>
      <c r="D713" s="114">
        <v>0</v>
      </c>
    </row>
    <row r="714" hidden="1" spans="1:4">
      <c r="A714" s="139" t="s">
        <v>546</v>
      </c>
      <c r="B714" s="108"/>
      <c r="C714" s="111"/>
      <c r="D714" s="109"/>
    </row>
    <row r="715" spans="1:4">
      <c r="A715" s="138" t="s">
        <v>547</v>
      </c>
      <c r="B715" s="102">
        <v>65</v>
      </c>
      <c r="C715" s="111"/>
      <c r="D715" s="114">
        <v>0</v>
      </c>
    </row>
    <row r="716" spans="1:4">
      <c r="A716" s="138" t="s">
        <v>548</v>
      </c>
      <c r="B716" s="102">
        <f>SUM(B717:B724)</f>
        <v>3155</v>
      </c>
      <c r="C716" s="120">
        <f>SUM(C717:C724)</f>
        <v>2000</v>
      </c>
      <c r="D716" s="107">
        <f>C716/B716</f>
        <v>0.63391442155309</v>
      </c>
    </row>
    <row r="717" spans="1:4">
      <c r="A717" s="138" t="s">
        <v>549</v>
      </c>
      <c r="B717" s="102">
        <v>215</v>
      </c>
      <c r="C717" s="111"/>
      <c r="D717" s="114">
        <v>0</v>
      </c>
    </row>
    <row r="718" spans="1:4">
      <c r="A718" s="138" t="s">
        <v>550</v>
      </c>
      <c r="B718" s="102">
        <v>2860</v>
      </c>
      <c r="C718" s="111">
        <v>2000</v>
      </c>
      <c r="D718" s="109">
        <f>C718/B718</f>
        <v>0.699300699300699</v>
      </c>
    </row>
    <row r="719" spans="1:4">
      <c r="A719" s="138" t="s">
        <v>551</v>
      </c>
      <c r="B719" s="102">
        <v>8</v>
      </c>
      <c r="C719" s="111"/>
      <c r="D719" s="114">
        <v>0</v>
      </c>
    </row>
    <row r="720" hidden="1" spans="1:4">
      <c r="A720" s="139" t="s">
        <v>552</v>
      </c>
      <c r="B720" s="108"/>
      <c r="C720" s="111"/>
      <c r="D720" s="109"/>
    </row>
    <row r="721" spans="1:4">
      <c r="A721" s="138" t="s">
        <v>553</v>
      </c>
      <c r="B721" s="102">
        <v>30</v>
      </c>
      <c r="C721" s="111"/>
      <c r="D721" s="114">
        <v>0</v>
      </c>
    </row>
    <row r="722" hidden="1" spans="1:4">
      <c r="A722" s="139" t="s">
        <v>554</v>
      </c>
      <c r="B722" s="108"/>
      <c r="C722" s="111"/>
      <c r="D722" s="109"/>
    </row>
    <row r="723" hidden="1" spans="1:4">
      <c r="A723" s="139" t="s">
        <v>555</v>
      </c>
      <c r="B723" s="108"/>
      <c r="C723" s="111"/>
      <c r="D723" s="109"/>
    </row>
    <row r="724" spans="1:4">
      <c r="A724" s="138" t="s">
        <v>556</v>
      </c>
      <c r="B724" s="102">
        <v>42</v>
      </c>
      <c r="C724" s="111"/>
      <c r="D724" s="114">
        <v>0</v>
      </c>
    </row>
    <row r="725" spans="1:4">
      <c r="A725" s="138" t="s">
        <v>557</v>
      </c>
      <c r="B725" s="102">
        <f>SUM(B726:B729)</f>
        <v>7470</v>
      </c>
      <c r="C725" s="120">
        <f>SUM(C726:C729)</f>
        <v>3000</v>
      </c>
      <c r="D725" s="107">
        <f>C725/B725</f>
        <v>0.401606425702811</v>
      </c>
    </row>
    <row r="726" spans="1:4">
      <c r="A726" s="138" t="s">
        <v>558</v>
      </c>
      <c r="B726" s="102">
        <v>698</v>
      </c>
      <c r="C726" s="111"/>
      <c r="D726" s="114">
        <v>0</v>
      </c>
    </row>
    <row r="727" spans="1:4">
      <c r="A727" s="138" t="s">
        <v>559</v>
      </c>
      <c r="B727" s="102">
        <v>6772</v>
      </c>
      <c r="C727" s="111">
        <v>3000</v>
      </c>
      <c r="D727" s="109">
        <f>C727/B727</f>
        <v>0.443000590667454</v>
      </c>
    </row>
    <row r="728" hidden="1" spans="1:4">
      <c r="A728" s="139" t="s">
        <v>560</v>
      </c>
      <c r="B728" s="108"/>
      <c r="C728" s="111"/>
      <c r="D728" s="109"/>
    </row>
    <row r="729" hidden="1" spans="1:4">
      <c r="A729" s="139" t="s">
        <v>561</v>
      </c>
      <c r="B729" s="108"/>
      <c r="C729" s="111"/>
      <c r="D729" s="109"/>
    </row>
    <row r="730" spans="1:4">
      <c r="A730" s="138" t="s">
        <v>562</v>
      </c>
      <c r="B730" s="102">
        <f>SUM(B731:B736)</f>
        <v>4</v>
      </c>
      <c r="C730" s="120">
        <f>SUM(C731:C736)</f>
        <v>0</v>
      </c>
      <c r="D730" s="121">
        <v>0</v>
      </c>
    </row>
    <row r="731" hidden="1" spans="1:4">
      <c r="A731" s="139" t="s">
        <v>563</v>
      </c>
      <c r="B731" s="108"/>
      <c r="C731" s="111"/>
      <c r="D731" s="109"/>
    </row>
    <row r="732" hidden="1" spans="1:4">
      <c r="A732" s="139" t="s">
        <v>564</v>
      </c>
      <c r="B732" s="108"/>
      <c r="C732" s="111"/>
      <c r="D732" s="109"/>
    </row>
    <row r="733" hidden="1" spans="1:4">
      <c r="A733" s="139" t="s">
        <v>565</v>
      </c>
      <c r="B733" s="108"/>
      <c r="C733" s="111"/>
      <c r="D733" s="109"/>
    </row>
    <row r="734" spans="1:4">
      <c r="A734" s="138" t="s">
        <v>566</v>
      </c>
      <c r="B734" s="102">
        <v>1</v>
      </c>
      <c r="C734" s="111"/>
      <c r="D734" s="114">
        <v>0</v>
      </c>
    </row>
    <row r="735" spans="1:4">
      <c r="A735" s="138" t="s">
        <v>567</v>
      </c>
      <c r="B735" s="102">
        <v>3</v>
      </c>
      <c r="C735" s="111"/>
      <c r="D735" s="114">
        <v>0</v>
      </c>
    </row>
    <row r="736" hidden="1" spans="1:4">
      <c r="A736" s="139" t="s">
        <v>568</v>
      </c>
      <c r="B736" s="108"/>
      <c r="C736" s="111"/>
      <c r="D736" s="109"/>
    </row>
    <row r="737" spans="1:4">
      <c r="A737" s="138" t="s">
        <v>569</v>
      </c>
      <c r="B737" s="102">
        <f>SUM(B738:B742)</f>
        <v>72</v>
      </c>
      <c r="C737" s="120">
        <f>SUM(C738:C742)</f>
        <v>0</v>
      </c>
      <c r="D737" s="121">
        <v>0</v>
      </c>
    </row>
    <row r="738" hidden="1" spans="1:4">
      <c r="A738" s="139" t="s">
        <v>570</v>
      </c>
      <c r="B738" s="108"/>
      <c r="C738" s="111"/>
      <c r="D738" s="109"/>
    </row>
    <row r="739" hidden="1" spans="1:4">
      <c r="A739" s="139" t="s">
        <v>571</v>
      </c>
      <c r="B739" s="108"/>
      <c r="C739" s="111"/>
      <c r="D739" s="109"/>
    </row>
    <row r="740" spans="1:4">
      <c r="A740" s="138" t="s">
        <v>572</v>
      </c>
      <c r="B740" s="102">
        <v>6</v>
      </c>
      <c r="C740" s="111"/>
      <c r="D740" s="114">
        <v>0</v>
      </c>
    </row>
    <row r="741" hidden="1" spans="1:4">
      <c r="A741" s="139" t="s">
        <v>573</v>
      </c>
      <c r="B741" s="108"/>
      <c r="C741" s="111"/>
      <c r="D741" s="109"/>
    </row>
    <row r="742" spans="1:4">
      <c r="A742" s="138" t="s">
        <v>574</v>
      </c>
      <c r="B742" s="102">
        <v>66</v>
      </c>
      <c r="C742" s="111"/>
      <c r="D742" s="114">
        <v>0</v>
      </c>
    </row>
    <row r="743" hidden="1" spans="1:4">
      <c r="A743" s="137" t="s">
        <v>575</v>
      </c>
      <c r="B743" s="105"/>
      <c r="C743" s="120"/>
      <c r="D743" s="107"/>
    </row>
    <row r="744" hidden="1" spans="1:4">
      <c r="A744" s="139" t="s">
        <v>576</v>
      </c>
      <c r="B744" s="108"/>
      <c r="C744" s="111"/>
      <c r="D744" s="109"/>
    </row>
    <row r="745" hidden="1" spans="1:4">
      <c r="A745" s="139" t="s">
        <v>577</v>
      </c>
      <c r="B745" s="108"/>
      <c r="C745" s="111"/>
      <c r="D745" s="109"/>
    </row>
    <row r="746" hidden="1" spans="1:4">
      <c r="A746" s="137" t="s">
        <v>578</v>
      </c>
      <c r="B746" s="105"/>
      <c r="C746" s="120"/>
      <c r="D746" s="107"/>
    </row>
    <row r="747" hidden="1" spans="1:4">
      <c r="A747" s="139" t="s">
        <v>579</v>
      </c>
      <c r="B747" s="108"/>
      <c r="C747" s="111"/>
      <c r="D747" s="109"/>
    </row>
    <row r="748" hidden="1" spans="1:4">
      <c r="A748" s="139" t="s">
        <v>580</v>
      </c>
      <c r="B748" s="108"/>
      <c r="C748" s="111"/>
      <c r="D748" s="109"/>
    </row>
    <row r="749" hidden="1" spans="1:4">
      <c r="A749" s="137" t="s">
        <v>581</v>
      </c>
      <c r="B749" s="105"/>
      <c r="C749" s="120"/>
      <c r="D749" s="107"/>
    </row>
    <row r="750" spans="1:4">
      <c r="A750" s="138" t="s">
        <v>582</v>
      </c>
      <c r="B750" s="102">
        <v>44</v>
      </c>
      <c r="C750" s="120"/>
      <c r="D750" s="121">
        <v>0</v>
      </c>
    </row>
    <row r="751" spans="1:4">
      <c r="A751" s="138" t="s">
        <v>583</v>
      </c>
      <c r="B751" s="102">
        <f>SUM(B752:B756)</f>
        <v>131</v>
      </c>
      <c r="C751" s="120">
        <f>SUM(C752:C756)</f>
        <v>0</v>
      </c>
      <c r="D751" s="121">
        <v>0</v>
      </c>
    </row>
    <row r="752" spans="1:4">
      <c r="A752" s="138" t="s">
        <v>584</v>
      </c>
      <c r="B752" s="102">
        <v>131</v>
      </c>
      <c r="C752" s="111"/>
      <c r="D752" s="114">
        <v>0</v>
      </c>
    </row>
    <row r="753" hidden="1" spans="1:4">
      <c r="A753" s="139" t="s">
        <v>585</v>
      </c>
      <c r="B753" s="108"/>
      <c r="C753" s="111"/>
      <c r="D753" s="109"/>
    </row>
    <row r="754" hidden="1" spans="1:4">
      <c r="A754" s="139" t="s">
        <v>586</v>
      </c>
      <c r="B754" s="108"/>
      <c r="C754" s="111"/>
      <c r="D754" s="109"/>
    </row>
    <row r="755" hidden="1" spans="1:4">
      <c r="A755" s="139" t="s">
        <v>587</v>
      </c>
      <c r="B755" s="108"/>
      <c r="C755" s="111"/>
      <c r="D755" s="109"/>
    </row>
    <row r="756" hidden="1" spans="1:4">
      <c r="A756" s="139" t="s">
        <v>588</v>
      </c>
      <c r="B756" s="108"/>
      <c r="C756" s="111"/>
      <c r="D756" s="109"/>
    </row>
    <row r="757" hidden="1" spans="1:4">
      <c r="A757" s="137" t="s">
        <v>589</v>
      </c>
      <c r="B757" s="105"/>
      <c r="C757" s="120"/>
      <c r="D757" s="107"/>
    </row>
    <row r="758" hidden="1" spans="1:4">
      <c r="A758" s="137" t="s">
        <v>590</v>
      </c>
      <c r="B758" s="105"/>
      <c r="C758" s="120"/>
      <c r="D758" s="107"/>
    </row>
    <row r="759" hidden="1" spans="1:4">
      <c r="A759" s="137" t="s">
        <v>591</v>
      </c>
      <c r="B759" s="105"/>
      <c r="C759" s="120"/>
      <c r="D759" s="107"/>
    </row>
    <row r="760" hidden="1" spans="1:4">
      <c r="A760" s="139" t="s">
        <v>33</v>
      </c>
      <c r="B760" s="108"/>
      <c r="C760" s="111"/>
      <c r="D760" s="109"/>
    </row>
    <row r="761" hidden="1" spans="1:4">
      <c r="A761" s="139" t="s">
        <v>34</v>
      </c>
      <c r="B761" s="108"/>
      <c r="C761" s="111"/>
      <c r="D761" s="109"/>
    </row>
    <row r="762" hidden="1" spans="1:4">
      <c r="A762" s="139" t="s">
        <v>35</v>
      </c>
      <c r="B762" s="108"/>
      <c r="C762" s="111"/>
      <c r="D762" s="109"/>
    </row>
    <row r="763" hidden="1" spans="1:4">
      <c r="A763" s="139" t="s">
        <v>592</v>
      </c>
      <c r="B763" s="108"/>
      <c r="C763" s="111"/>
      <c r="D763" s="109"/>
    </row>
    <row r="764" hidden="1" spans="1:4">
      <c r="A764" s="139" t="s">
        <v>593</v>
      </c>
      <c r="B764" s="108"/>
      <c r="C764" s="111"/>
      <c r="D764" s="109"/>
    </row>
    <row r="765" hidden="1" spans="1:4">
      <c r="A765" s="139" t="s">
        <v>594</v>
      </c>
      <c r="B765" s="108"/>
      <c r="C765" s="111"/>
      <c r="D765" s="109"/>
    </row>
    <row r="766" hidden="1" spans="1:4">
      <c r="A766" s="139" t="s">
        <v>595</v>
      </c>
      <c r="B766" s="108"/>
      <c r="C766" s="111"/>
      <c r="D766" s="109"/>
    </row>
    <row r="767" hidden="1" spans="1:4">
      <c r="A767" s="139" t="s">
        <v>596</v>
      </c>
      <c r="B767" s="108"/>
      <c r="C767" s="111"/>
      <c r="D767" s="109"/>
    </row>
    <row r="768" hidden="1" spans="1:4">
      <c r="A768" s="139" t="s">
        <v>597</v>
      </c>
      <c r="B768" s="108"/>
      <c r="C768" s="111"/>
      <c r="D768" s="109"/>
    </row>
    <row r="769" hidden="1" spans="1:4">
      <c r="A769" s="139" t="s">
        <v>598</v>
      </c>
      <c r="B769" s="108"/>
      <c r="C769" s="111"/>
      <c r="D769" s="109"/>
    </row>
    <row r="770" hidden="1" spans="1:4">
      <c r="A770" s="139" t="s">
        <v>74</v>
      </c>
      <c r="B770" s="108"/>
      <c r="C770" s="111"/>
      <c r="D770" s="109"/>
    </row>
    <row r="771" hidden="1" spans="1:4">
      <c r="A771" s="139" t="s">
        <v>599</v>
      </c>
      <c r="B771" s="108"/>
      <c r="C771" s="111"/>
      <c r="D771" s="109"/>
    </row>
    <row r="772" hidden="1" spans="1:4">
      <c r="A772" s="139" t="s">
        <v>42</v>
      </c>
      <c r="B772" s="108"/>
      <c r="C772" s="111"/>
      <c r="D772" s="109"/>
    </row>
    <row r="773" hidden="1" spans="1:4">
      <c r="A773" s="139" t="s">
        <v>600</v>
      </c>
      <c r="B773" s="108"/>
      <c r="C773" s="111"/>
      <c r="D773" s="109"/>
    </row>
    <row r="774" spans="1:4">
      <c r="A774" s="138" t="s">
        <v>601</v>
      </c>
      <c r="B774" s="102">
        <v>808</v>
      </c>
      <c r="C774" s="120">
        <v>800</v>
      </c>
      <c r="D774" s="107">
        <f t="shared" ref="D774:D778" si="63">C774/B774</f>
        <v>0.99009900990099</v>
      </c>
    </row>
    <row r="775" spans="1:4">
      <c r="A775" s="138" t="s">
        <v>602</v>
      </c>
      <c r="B775" s="102">
        <f>B776+B787+B788+B791+B792+B793</f>
        <v>106919</v>
      </c>
      <c r="C775" s="132">
        <f>C776+C787+C788+C791+C792+C793</f>
        <v>116445</v>
      </c>
      <c r="D775" s="103">
        <f t="shared" si="63"/>
        <v>1.08909548349685</v>
      </c>
    </row>
    <row r="776" spans="1:4">
      <c r="A776" s="138" t="s">
        <v>603</v>
      </c>
      <c r="B776" s="102">
        <f>SUM(B777:B786)</f>
        <v>5706</v>
      </c>
      <c r="C776" s="120">
        <f>SUM(C777:C786)</f>
        <v>6735</v>
      </c>
      <c r="D776" s="107">
        <f t="shared" si="63"/>
        <v>1.18033648790747</v>
      </c>
    </row>
    <row r="777" spans="1:4">
      <c r="A777" s="138" t="s">
        <v>33</v>
      </c>
      <c r="B777" s="102">
        <v>1509</v>
      </c>
      <c r="C777" s="111">
        <v>232</v>
      </c>
      <c r="D777" s="109">
        <f t="shared" si="63"/>
        <v>0.153744201457919</v>
      </c>
    </row>
    <row r="778" spans="1:4">
      <c r="A778" s="138" t="s">
        <v>34</v>
      </c>
      <c r="B778" s="102">
        <v>262</v>
      </c>
      <c r="C778" s="111">
        <v>724</v>
      </c>
      <c r="D778" s="109">
        <f t="shared" si="63"/>
        <v>2.76335877862595</v>
      </c>
    </row>
    <row r="779" hidden="1" spans="1:4">
      <c r="A779" s="139" t="s">
        <v>35</v>
      </c>
      <c r="B779" s="108"/>
      <c r="C779" s="111"/>
      <c r="D779" s="109"/>
    </row>
    <row r="780" spans="1:4">
      <c r="A780" s="138" t="s">
        <v>604</v>
      </c>
      <c r="B780" s="102">
        <v>3935</v>
      </c>
      <c r="C780" s="111">
        <v>5779</v>
      </c>
      <c r="D780" s="109">
        <f>C780/B780</f>
        <v>1.46861499364676</v>
      </c>
    </row>
    <row r="781" hidden="1" spans="1:4">
      <c r="A781" s="139" t="s">
        <v>605</v>
      </c>
      <c r="B781" s="108"/>
      <c r="C781" s="111"/>
      <c r="D781" s="109"/>
    </row>
    <row r="782" hidden="1" spans="1:4">
      <c r="A782" s="139" t="s">
        <v>606</v>
      </c>
      <c r="B782" s="108"/>
      <c r="C782" s="111"/>
      <c r="D782" s="109"/>
    </row>
    <row r="783" hidden="1" spans="1:4">
      <c r="A783" s="139" t="s">
        <v>607</v>
      </c>
      <c r="B783" s="108"/>
      <c r="C783" s="111"/>
      <c r="D783" s="109"/>
    </row>
    <row r="784" hidden="1" spans="1:4">
      <c r="A784" s="139" t="s">
        <v>608</v>
      </c>
      <c r="B784" s="108"/>
      <c r="C784" s="111"/>
      <c r="D784" s="109"/>
    </row>
    <row r="785" hidden="1" spans="1:4">
      <c r="A785" s="139" t="s">
        <v>609</v>
      </c>
      <c r="B785" s="108"/>
      <c r="C785" s="111"/>
      <c r="D785" s="109"/>
    </row>
    <row r="786" hidden="1" spans="1:4">
      <c r="A786" s="139" t="s">
        <v>610</v>
      </c>
      <c r="B786" s="108"/>
      <c r="C786" s="111"/>
      <c r="D786" s="109"/>
    </row>
    <row r="787" spans="1:4">
      <c r="A787" s="138" t="s">
        <v>611</v>
      </c>
      <c r="B787" s="102">
        <v>1076</v>
      </c>
      <c r="C787" s="120">
        <v>1000</v>
      </c>
      <c r="D787" s="107">
        <f t="shared" ref="D787:D789" si="64">C787/B787</f>
        <v>0.929368029739777</v>
      </c>
    </row>
    <row r="788" spans="1:4">
      <c r="A788" s="138" t="s">
        <v>612</v>
      </c>
      <c r="B788" s="102">
        <f>SUM(B789:B790)</f>
        <v>94742</v>
      </c>
      <c r="C788" s="120">
        <f>SUM(C789:C790)</f>
        <v>105955</v>
      </c>
      <c r="D788" s="107">
        <f t="shared" si="64"/>
        <v>1.11835300078107</v>
      </c>
    </row>
    <row r="789" spans="1:4">
      <c r="A789" s="138" t="s">
        <v>613</v>
      </c>
      <c r="B789" s="102">
        <v>94724</v>
      </c>
      <c r="C789" s="111">
        <v>105955</v>
      </c>
      <c r="D789" s="109">
        <f t="shared" si="64"/>
        <v>1.11856551665892</v>
      </c>
    </row>
    <row r="790" spans="1:4">
      <c r="A790" s="138" t="s">
        <v>614</v>
      </c>
      <c r="B790" s="102">
        <v>18</v>
      </c>
      <c r="C790" s="111"/>
      <c r="D790" s="114">
        <v>0</v>
      </c>
    </row>
    <row r="791" spans="1:4">
      <c r="A791" s="138" t="s">
        <v>615</v>
      </c>
      <c r="B791" s="102">
        <v>4260</v>
      </c>
      <c r="C791" s="120">
        <v>1755</v>
      </c>
      <c r="D791" s="107">
        <f t="shared" ref="D791:D797" si="65">C791/B791</f>
        <v>0.411971830985915</v>
      </c>
    </row>
    <row r="792" spans="1:4">
      <c r="A792" s="138" t="s">
        <v>616</v>
      </c>
      <c r="B792" s="102">
        <v>10</v>
      </c>
      <c r="C792" s="120"/>
      <c r="D792" s="121">
        <v>0</v>
      </c>
    </row>
    <row r="793" spans="1:4">
      <c r="A793" s="138" t="s">
        <v>617</v>
      </c>
      <c r="B793" s="102">
        <v>1125</v>
      </c>
      <c r="C793" s="120">
        <v>1000</v>
      </c>
      <c r="D793" s="107">
        <f t="shared" si="65"/>
        <v>0.888888888888889</v>
      </c>
    </row>
    <row r="794" spans="1:4">
      <c r="A794" s="138" t="s">
        <v>618</v>
      </c>
      <c r="B794" s="102">
        <f>B795+B821+B846+B874+B885+B892+B899+B902</f>
        <v>22725</v>
      </c>
      <c r="C794" s="132">
        <f>C795+C821+C846+C874+C885+C892+C899+C902</f>
        <v>23331</v>
      </c>
      <c r="D794" s="103">
        <f t="shared" si="65"/>
        <v>1.02666666666667</v>
      </c>
    </row>
    <row r="795" spans="1:4">
      <c r="A795" s="138" t="s">
        <v>619</v>
      </c>
      <c r="B795" s="102">
        <f>SUM(B796:B820)</f>
        <v>7348</v>
      </c>
      <c r="C795" s="120">
        <f>SUM(C796:C820)</f>
        <v>7318</v>
      </c>
      <c r="D795" s="107">
        <f t="shared" si="65"/>
        <v>0.995917256396298</v>
      </c>
    </row>
    <row r="796" spans="1:4">
      <c r="A796" s="138" t="s">
        <v>33</v>
      </c>
      <c r="B796" s="102">
        <v>767</v>
      </c>
      <c r="C796" s="111">
        <v>916</v>
      </c>
      <c r="D796" s="109">
        <f t="shared" si="65"/>
        <v>1.19426336375489</v>
      </c>
    </row>
    <row r="797" spans="1:4">
      <c r="A797" s="138" t="s">
        <v>34</v>
      </c>
      <c r="B797" s="102">
        <v>430</v>
      </c>
      <c r="C797" s="111">
        <v>450</v>
      </c>
      <c r="D797" s="109">
        <f t="shared" si="65"/>
        <v>1.04651162790698</v>
      </c>
    </row>
    <row r="798" hidden="1" spans="1:4">
      <c r="A798" s="139" t="s">
        <v>35</v>
      </c>
      <c r="B798" s="108"/>
      <c r="C798" s="111"/>
      <c r="D798" s="109"/>
    </row>
    <row r="799" hidden="1" spans="1:4">
      <c r="A799" s="139" t="s">
        <v>42</v>
      </c>
      <c r="B799" s="108"/>
      <c r="C799" s="111"/>
      <c r="D799" s="109"/>
    </row>
    <row r="800" spans="1:4">
      <c r="A800" s="138" t="s">
        <v>620</v>
      </c>
      <c r="B800" s="102">
        <v>170</v>
      </c>
      <c r="C800" s="111">
        <v>150</v>
      </c>
      <c r="D800" s="109">
        <f t="shared" ref="D800:D803" si="66">C800/B800</f>
        <v>0.882352941176471</v>
      </c>
    </row>
    <row r="801" spans="1:4">
      <c r="A801" s="138" t="s">
        <v>621</v>
      </c>
      <c r="B801" s="102">
        <v>59</v>
      </c>
      <c r="C801" s="111">
        <v>200</v>
      </c>
      <c r="D801" s="109">
        <f t="shared" si="66"/>
        <v>3.38983050847458</v>
      </c>
    </row>
    <row r="802" spans="1:4">
      <c r="A802" s="138" t="s">
        <v>622</v>
      </c>
      <c r="B802" s="102">
        <v>95</v>
      </c>
      <c r="C802" s="111">
        <v>77</v>
      </c>
      <c r="D802" s="109">
        <f t="shared" si="66"/>
        <v>0.810526315789474</v>
      </c>
    </row>
    <row r="803" spans="1:4">
      <c r="A803" s="138" t="s">
        <v>623</v>
      </c>
      <c r="B803" s="102">
        <v>72</v>
      </c>
      <c r="C803" s="111">
        <v>86</v>
      </c>
      <c r="D803" s="109">
        <f t="shared" si="66"/>
        <v>1.19444444444444</v>
      </c>
    </row>
    <row r="804" hidden="1" spans="1:4">
      <c r="A804" s="139" t="s">
        <v>624</v>
      </c>
      <c r="B804" s="108"/>
      <c r="C804" s="111"/>
      <c r="D804" s="109"/>
    </row>
    <row r="805" spans="1:4">
      <c r="A805" s="138" t="s">
        <v>625</v>
      </c>
      <c r="B805" s="102">
        <v>2</v>
      </c>
      <c r="C805" s="111"/>
      <c r="D805" s="114">
        <v>0</v>
      </c>
    </row>
    <row r="806" hidden="1" spans="1:4">
      <c r="A806" s="139" t="s">
        <v>626</v>
      </c>
      <c r="B806" s="108"/>
      <c r="C806" s="111"/>
      <c r="D806" s="109"/>
    </row>
    <row r="807" hidden="1" spans="1:4">
      <c r="A807" s="139" t="s">
        <v>627</v>
      </c>
      <c r="B807" s="108"/>
      <c r="C807" s="111"/>
      <c r="D807" s="109"/>
    </row>
    <row r="808" spans="1:4">
      <c r="A808" s="138" t="s">
        <v>628</v>
      </c>
      <c r="B808" s="102">
        <v>242</v>
      </c>
      <c r="C808" s="111">
        <v>70</v>
      </c>
      <c r="D808" s="109">
        <f t="shared" ref="D808:D815" si="67">C808/B808</f>
        <v>0.289256198347107</v>
      </c>
    </row>
    <row r="809" hidden="1" spans="1:4">
      <c r="A809" s="139" t="s">
        <v>629</v>
      </c>
      <c r="B809" s="108"/>
      <c r="C809" s="111"/>
      <c r="D809" s="109"/>
    </row>
    <row r="810" spans="1:4">
      <c r="A810" s="138" t="s">
        <v>630</v>
      </c>
      <c r="B810" s="102">
        <v>150</v>
      </c>
      <c r="C810" s="111">
        <v>100</v>
      </c>
      <c r="D810" s="109">
        <f t="shared" si="67"/>
        <v>0.666666666666667</v>
      </c>
    </row>
    <row r="811" spans="1:4">
      <c r="A811" s="138" t="s">
        <v>631</v>
      </c>
      <c r="B811" s="102">
        <v>98</v>
      </c>
      <c r="C811" s="111">
        <v>809</v>
      </c>
      <c r="D811" s="109">
        <f t="shared" si="67"/>
        <v>8.25510204081633</v>
      </c>
    </row>
    <row r="812" spans="1:4">
      <c r="A812" s="138" t="s">
        <v>632</v>
      </c>
      <c r="B812" s="102">
        <v>63</v>
      </c>
      <c r="C812" s="111">
        <v>74</v>
      </c>
      <c r="D812" s="109">
        <f t="shared" si="67"/>
        <v>1.17460317460317</v>
      </c>
    </row>
    <row r="813" spans="1:4">
      <c r="A813" s="138" t="s">
        <v>633</v>
      </c>
      <c r="B813" s="102">
        <v>22</v>
      </c>
      <c r="C813" s="111">
        <v>100</v>
      </c>
      <c r="D813" s="109">
        <f t="shared" si="67"/>
        <v>4.54545454545455</v>
      </c>
    </row>
    <row r="814" spans="1:4">
      <c r="A814" s="138" t="s">
        <v>634</v>
      </c>
      <c r="B814" s="102">
        <v>515</v>
      </c>
      <c r="C814" s="111">
        <v>220</v>
      </c>
      <c r="D814" s="109">
        <f t="shared" si="67"/>
        <v>0.427184466019417</v>
      </c>
    </row>
    <row r="815" spans="1:4">
      <c r="A815" s="138" t="s">
        <v>635</v>
      </c>
      <c r="B815" s="102">
        <v>2064</v>
      </c>
      <c r="C815" s="111">
        <v>2066</v>
      </c>
      <c r="D815" s="109">
        <f t="shared" si="67"/>
        <v>1.00096899224806</v>
      </c>
    </row>
    <row r="816" hidden="1" spans="1:4">
      <c r="A816" s="139" t="s">
        <v>636</v>
      </c>
      <c r="B816" s="108"/>
      <c r="C816" s="111"/>
      <c r="D816" s="109"/>
    </row>
    <row r="817" spans="1:4">
      <c r="A817" s="138" t="s">
        <v>637</v>
      </c>
      <c r="B817" s="102">
        <v>58</v>
      </c>
      <c r="C817" s="111"/>
      <c r="D817" s="114">
        <v>0</v>
      </c>
    </row>
    <row r="818" spans="1:4">
      <c r="A818" s="138" t="s">
        <v>638</v>
      </c>
      <c r="B818" s="102">
        <v>2</v>
      </c>
      <c r="C818" s="111"/>
      <c r="D818" s="114">
        <v>0</v>
      </c>
    </row>
    <row r="819" spans="1:4">
      <c r="A819" s="138" t="s">
        <v>639</v>
      </c>
      <c r="B819" s="102">
        <v>999</v>
      </c>
      <c r="C819" s="111">
        <v>1000</v>
      </c>
      <c r="D819" s="109">
        <f t="shared" ref="D819:D821" si="68">C819/B819</f>
        <v>1.001001001001</v>
      </c>
    </row>
    <row r="820" spans="1:4">
      <c r="A820" s="138" t="s">
        <v>640</v>
      </c>
      <c r="B820" s="102">
        <v>1540</v>
      </c>
      <c r="C820" s="111">
        <v>1000</v>
      </c>
      <c r="D820" s="109">
        <f t="shared" si="68"/>
        <v>0.649350649350649</v>
      </c>
    </row>
    <row r="821" spans="1:4">
      <c r="A821" s="138" t="s">
        <v>641</v>
      </c>
      <c r="B821" s="102">
        <f>SUM(B822:B845)</f>
        <v>2593</v>
      </c>
      <c r="C821" s="120">
        <f>SUM(C822:C845)</f>
        <v>2140</v>
      </c>
      <c r="D821" s="107">
        <f t="shared" si="68"/>
        <v>0.825298881604319</v>
      </c>
    </row>
    <row r="822" spans="1:4">
      <c r="A822" s="138" t="s">
        <v>33</v>
      </c>
      <c r="B822" s="102">
        <v>6</v>
      </c>
      <c r="C822" s="111"/>
      <c r="D822" s="114">
        <v>0</v>
      </c>
    </row>
    <row r="823" hidden="1" spans="1:4">
      <c r="A823" s="139" t="s">
        <v>34</v>
      </c>
      <c r="B823" s="108"/>
      <c r="C823" s="111"/>
      <c r="D823" s="109"/>
    </row>
    <row r="824" hidden="1" spans="1:4">
      <c r="A824" s="139" t="s">
        <v>35</v>
      </c>
      <c r="B824" s="108"/>
      <c r="C824" s="111"/>
      <c r="D824" s="109"/>
    </row>
    <row r="825" hidden="1" spans="1:4">
      <c r="A825" s="139" t="s">
        <v>642</v>
      </c>
      <c r="B825" s="108"/>
      <c r="C825" s="111"/>
      <c r="D825" s="109"/>
    </row>
    <row r="826" spans="1:4">
      <c r="A826" s="138" t="s">
        <v>643</v>
      </c>
      <c r="B826" s="102">
        <v>138</v>
      </c>
      <c r="C826" s="111"/>
      <c r="D826" s="114">
        <v>0</v>
      </c>
    </row>
    <row r="827" spans="1:4">
      <c r="A827" s="138" t="s">
        <v>644</v>
      </c>
      <c r="B827" s="102">
        <v>130</v>
      </c>
      <c r="C827" s="111"/>
      <c r="D827" s="114">
        <v>0</v>
      </c>
    </row>
    <row r="828" spans="1:4">
      <c r="A828" s="138" t="s">
        <v>645</v>
      </c>
      <c r="B828" s="102">
        <v>604</v>
      </c>
      <c r="C828" s="111">
        <v>500</v>
      </c>
      <c r="D828" s="109">
        <f>C828/B828</f>
        <v>0.827814569536424</v>
      </c>
    </row>
    <row r="829" spans="1:4">
      <c r="A829" s="138" t="s">
        <v>646</v>
      </c>
      <c r="B829" s="102">
        <v>62</v>
      </c>
      <c r="C829" s="111"/>
      <c r="D829" s="114">
        <v>0</v>
      </c>
    </row>
    <row r="830" hidden="1" spans="1:4">
      <c r="A830" s="139" t="s">
        <v>647</v>
      </c>
      <c r="B830" s="108"/>
      <c r="C830" s="111"/>
      <c r="D830" s="109"/>
    </row>
    <row r="831" hidden="1" spans="1:4">
      <c r="A831" s="139" t="s">
        <v>648</v>
      </c>
      <c r="B831" s="108"/>
      <c r="C831" s="111"/>
      <c r="D831" s="109"/>
    </row>
    <row r="832" spans="1:4">
      <c r="A832" s="138" t="s">
        <v>649</v>
      </c>
      <c r="B832" s="102">
        <v>1452</v>
      </c>
      <c r="C832" s="111">
        <v>1200</v>
      </c>
      <c r="D832" s="109">
        <f>C832/B832</f>
        <v>0.826446280991736</v>
      </c>
    </row>
    <row r="833" spans="1:4">
      <c r="A833" s="138" t="s">
        <v>650</v>
      </c>
      <c r="B833" s="102">
        <v>2</v>
      </c>
      <c r="C833" s="111"/>
      <c r="D833" s="114">
        <v>0</v>
      </c>
    </row>
    <row r="834" hidden="1" spans="1:4">
      <c r="A834" s="139" t="s">
        <v>651</v>
      </c>
      <c r="B834" s="108"/>
      <c r="C834" s="111"/>
      <c r="D834" s="109"/>
    </row>
    <row r="835" hidden="1" spans="1:4">
      <c r="A835" s="139" t="s">
        <v>652</v>
      </c>
      <c r="B835" s="108"/>
      <c r="C835" s="111"/>
      <c r="D835" s="109"/>
    </row>
    <row r="836" hidden="1" spans="1:4">
      <c r="A836" s="139" t="s">
        <v>653</v>
      </c>
      <c r="B836" s="108"/>
      <c r="C836" s="111"/>
      <c r="D836" s="109"/>
    </row>
    <row r="837" hidden="1" spans="1:4">
      <c r="A837" s="139" t="s">
        <v>654</v>
      </c>
      <c r="B837" s="108"/>
      <c r="C837" s="111"/>
      <c r="D837" s="109"/>
    </row>
    <row r="838" hidden="1" spans="1:4">
      <c r="A838" s="139" t="s">
        <v>655</v>
      </c>
      <c r="B838" s="108"/>
      <c r="C838" s="111"/>
      <c r="D838" s="109"/>
    </row>
    <row r="839" hidden="1" spans="1:4">
      <c r="A839" s="139" t="s">
        <v>656</v>
      </c>
      <c r="B839" s="108"/>
      <c r="C839" s="111"/>
      <c r="D839" s="109"/>
    </row>
    <row r="840" hidden="1" spans="1:4">
      <c r="A840" s="139" t="s">
        <v>657</v>
      </c>
      <c r="B840" s="108"/>
      <c r="C840" s="111"/>
      <c r="D840" s="109"/>
    </row>
    <row r="841" spans="1:4">
      <c r="A841" s="138" t="s">
        <v>658</v>
      </c>
      <c r="B841" s="102">
        <v>185</v>
      </c>
      <c r="C841" s="111">
        <v>440</v>
      </c>
      <c r="D841" s="109">
        <f>C841/B841</f>
        <v>2.37837837837838</v>
      </c>
    </row>
    <row r="842" hidden="1" spans="1:4">
      <c r="A842" s="139" t="s">
        <v>659</v>
      </c>
      <c r="B842" s="108"/>
      <c r="C842" s="111"/>
      <c r="D842" s="109"/>
    </row>
    <row r="843" hidden="1" spans="1:4">
      <c r="A843" s="139" t="s">
        <v>660</v>
      </c>
      <c r="B843" s="108"/>
      <c r="C843" s="111"/>
      <c r="D843" s="109"/>
    </row>
    <row r="844" hidden="1" spans="1:4">
      <c r="A844" s="139" t="s">
        <v>626</v>
      </c>
      <c r="B844" s="108"/>
      <c r="C844" s="111"/>
      <c r="D844" s="109"/>
    </row>
    <row r="845" spans="1:4">
      <c r="A845" s="138" t="s">
        <v>661</v>
      </c>
      <c r="B845" s="102">
        <v>14</v>
      </c>
      <c r="C845" s="111"/>
      <c r="D845" s="114">
        <v>0</v>
      </c>
    </row>
    <row r="846" spans="1:4">
      <c r="A846" s="138" t="s">
        <v>662</v>
      </c>
      <c r="B846" s="102">
        <f>SUM(B847:B873)</f>
        <v>7178</v>
      </c>
      <c r="C846" s="120">
        <f>SUM(C847:C873)</f>
        <v>5969</v>
      </c>
      <c r="D846" s="107">
        <f t="shared" ref="D846:D851" si="69">C846/B846</f>
        <v>0.831568682084146</v>
      </c>
    </row>
    <row r="847" hidden="1" spans="1:4">
      <c r="A847" s="139" t="s">
        <v>33</v>
      </c>
      <c r="B847" s="108"/>
      <c r="C847" s="111"/>
      <c r="D847" s="109"/>
    </row>
    <row r="848" spans="1:4">
      <c r="A848" s="138" t="s">
        <v>34</v>
      </c>
      <c r="B848" s="102">
        <v>177</v>
      </c>
      <c r="C848" s="111">
        <v>100</v>
      </c>
      <c r="D848" s="109">
        <f t="shared" si="69"/>
        <v>0.564971751412429</v>
      </c>
    </row>
    <row r="849" hidden="1" spans="1:4">
      <c r="A849" s="139" t="s">
        <v>35</v>
      </c>
      <c r="B849" s="108"/>
      <c r="C849" s="111"/>
      <c r="D849" s="109"/>
    </row>
    <row r="850" spans="1:4">
      <c r="A850" s="138" t="s">
        <v>663</v>
      </c>
      <c r="B850" s="102">
        <v>147</v>
      </c>
      <c r="C850" s="111">
        <v>192</v>
      </c>
      <c r="D850" s="109">
        <f t="shared" si="69"/>
        <v>1.30612244897959</v>
      </c>
    </row>
    <row r="851" spans="1:4">
      <c r="A851" s="138" t="s">
        <v>664</v>
      </c>
      <c r="B851" s="102">
        <v>4040</v>
      </c>
      <c r="C851" s="111">
        <v>3500</v>
      </c>
      <c r="D851" s="109">
        <f t="shared" si="69"/>
        <v>0.866336633663366</v>
      </c>
    </row>
    <row r="852" spans="1:4">
      <c r="A852" s="138" t="s">
        <v>665</v>
      </c>
      <c r="B852" s="102">
        <v>41</v>
      </c>
      <c r="C852" s="111"/>
      <c r="D852" s="114">
        <v>0</v>
      </c>
    </row>
    <row r="853" hidden="1" spans="1:4">
      <c r="A853" s="139" t="s">
        <v>666</v>
      </c>
      <c r="B853" s="108"/>
      <c r="C853" s="111"/>
      <c r="D853" s="109"/>
    </row>
    <row r="854" spans="1:4">
      <c r="A854" s="138" t="s">
        <v>667</v>
      </c>
      <c r="B854" s="102"/>
      <c r="C854" s="111">
        <v>500</v>
      </c>
      <c r="D854" s="114">
        <v>0</v>
      </c>
    </row>
    <row r="855" hidden="1" spans="1:4">
      <c r="A855" s="139" t="s">
        <v>668</v>
      </c>
      <c r="B855" s="108"/>
      <c r="C855" s="111"/>
      <c r="D855" s="109"/>
    </row>
    <row r="856" spans="1:4">
      <c r="A856" s="138" t="s">
        <v>669</v>
      </c>
      <c r="B856" s="102">
        <v>38</v>
      </c>
      <c r="C856" s="111">
        <v>232</v>
      </c>
      <c r="D856" s="109">
        <f t="shared" ref="D856:D862" si="70">C856/B856</f>
        <v>6.10526315789474</v>
      </c>
    </row>
    <row r="857" spans="1:4">
      <c r="A857" s="138" t="s">
        <v>670</v>
      </c>
      <c r="B857" s="102">
        <v>1065</v>
      </c>
      <c r="C857" s="111">
        <v>1000</v>
      </c>
      <c r="D857" s="109">
        <f t="shared" si="70"/>
        <v>0.938967136150235</v>
      </c>
    </row>
    <row r="858" spans="1:4">
      <c r="A858" s="138" t="s">
        <v>671</v>
      </c>
      <c r="B858" s="102">
        <v>5</v>
      </c>
      <c r="C858" s="111"/>
      <c r="D858" s="114">
        <v>0</v>
      </c>
    </row>
    <row r="859" spans="1:4">
      <c r="A859" s="138" t="s">
        <v>672</v>
      </c>
      <c r="B859" s="102">
        <v>25</v>
      </c>
      <c r="C859" s="111"/>
      <c r="D859" s="114">
        <v>0</v>
      </c>
    </row>
    <row r="860" spans="1:4">
      <c r="A860" s="138" t="s">
        <v>673</v>
      </c>
      <c r="B860" s="102">
        <v>1083</v>
      </c>
      <c r="C860" s="111">
        <v>50</v>
      </c>
      <c r="D860" s="109">
        <f t="shared" si="70"/>
        <v>0.0461680517082179</v>
      </c>
    </row>
    <row r="861" spans="1:4">
      <c r="A861" s="138" t="s">
        <v>674</v>
      </c>
      <c r="B861" s="102">
        <v>17</v>
      </c>
      <c r="C861" s="111">
        <v>24</v>
      </c>
      <c r="D861" s="109">
        <f t="shared" si="70"/>
        <v>1.41176470588235</v>
      </c>
    </row>
    <row r="862" spans="1:4">
      <c r="A862" s="138" t="s">
        <v>675</v>
      </c>
      <c r="B862" s="102">
        <v>163</v>
      </c>
      <c r="C862" s="111">
        <v>31</v>
      </c>
      <c r="D862" s="109">
        <f t="shared" si="70"/>
        <v>0.190184049079755</v>
      </c>
    </row>
    <row r="863" hidden="1" spans="1:4">
      <c r="A863" s="139" t="s">
        <v>676</v>
      </c>
      <c r="B863" s="108"/>
      <c r="C863" s="111"/>
      <c r="D863" s="109"/>
    </row>
    <row r="864" hidden="1" spans="1:4">
      <c r="A864" s="139" t="s">
        <v>677</v>
      </c>
      <c r="B864" s="108"/>
      <c r="C864" s="111"/>
      <c r="D864" s="109"/>
    </row>
    <row r="865" spans="1:4">
      <c r="A865" s="138" t="s">
        <v>678</v>
      </c>
      <c r="B865" s="102">
        <v>79</v>
      </c>
      <c r="C865" s="111">
        <v>145</v>
      </c>
      <c r="D865" s="109">
        <f t="shared" ref="D865:D870" si="71">C865/B865</f>
        <v>1.83544303797468</v>
      </c>
    </row>
    <row r="866" spans="1:4">
      <c r="A866" s="138" t="s">
        <v>679</v>
      </c>
      <c r="B866" s="102">
        <v>178</v>
      </c>
      <c r="C866" s="111">
        <v>135</v>
      </c>
      <c r="D866" s="109">
        <f t="shared" si="71"/>
        <v>0.758426966292135</v>
      </c>
    </row>
    <row r="867" hidden="1" spans="1:4">
      <c r="A867" s="139" t="s">
        <v>680</v>
      </c>
      <c r="B867" s="108"/>
      <c r="C867" s="111"/>
      <c r="D867" s="109"/>
    </row>
    <row r="868" hidden="1" spans="1:4">
      <c r="A868" s="139" t="s">
        <v>654</v>
      </c>
      <c r="B868" s="108"/>
      <c r="C868" s="111"/>
      <c r="D868" s="109"/>
    </row>
    <row r="869" hidden="1" spans="1:4">
      <c r="A869" s="139" t="s">
        <v>681</v>
      </c>
      <c r="B869" s="108"/>
      <c r="C869" s="111"/>
      <c r="D869" s="109"/>
    </row>
    <row r="870" spans="1:4">
      <c r="A870" s="138" t="s">
        <v>682</v>
      </c>
      <c r="B870" s="102">
        <v>70</v>
      </c>
      <c r="C870" s="111">
        <v>60</v>
      </c>
      <c r="D870" s="109">
        <f t="shared" si="71"/>
        <v>0.857142857142857</v>
      </c>
    </row>
    <row r="871" hidden="1" spans="1:4">
      <c r="A871" s="139" t="s">
        <v>683</v>
      </c>
      <c r="B871" s="108"/>
      <c r="C871" s="111"/>
      <c r="D871" s="109"/>
    </row>
    <row r="872" hidden="1" spans="1:4">
      <c r="A872" s="139" t="s">
        <v>684</v>
      </c>
      <c r="B872" s="108"/>
      <c r="C872" s="111"/>
      <c r="D872" s="114"/>
    </row>
    <row r="873" spans="1:4">
      <c r="A873" s="138" t="s">
        <v>685</v>
      </c>
      <c r="B873" s="102">
        <v>50</v>
      </c>
      <c r="C873" s="111"/>
      <c r="D873" s="114">
        <v>0</v>
      </c>
    </row>
    <row r="874" spans="1:4">
      <c r="A874" s="138" t="s">
        <v>686</v>
      </c>
      <c r="B874" s="102">
        <f>SUM(B875:B884)</f>
        <v>2118</v>
      </c>
      <c r="C874" s="120">
        <f>SUM(C875:C884)</f>
        <v>4282</v>
      </c>
      <c r="D874" s="107">
        <f t="shared" ref="D874:D876" si="72">C874/B874</f>
        <v>2.02171860245515</v>
      </c>
    </row>
    <row r="875" spans="1:4">
      <c r="A875" s="138" t="s">
        <v>33</v>
      </c>
      <c r="B875" s="102">
        <v>182</v>
      </c>
      <c r="C875" s="111">
        <v>152</v>
      </c>
      <c r="D875" s="109">
        <f t="shared" si="72"/>
        <v>0.835164835164835</v>
      </c>
    </row>
    <row r="876" spans="1:4">
      <c r="A876" s="138" t="s">
        <v>34</v>
      </c>
      <c r="B876" s="102">
        <v>115</v>
      </c>
      <c r="C876" s="111">
        <v>300</v>
      </c>
      <c r="D876" s="109">
        <f t="shared" si="72"/>
        <v>2.60869565217391</v>
      </c>
    </row>
    <row r="877" hidden="1" spans="1:4">
      <c r="A877" s="139" t="s">
        <v>35</v>
      </c>
      <c r="B877" s="108"/>
      <c r="C877" s="111"/>
      <c r="D877" s="109"/>
    </row>
    <row r="878" spans="1:4">
      <c r="A878" s="138" t="s">
        <v>687</v>
      </c>
      <c r="B878" s="102">
        <v>1097</v>
      </c>
      <c r="C878" s="111">
        <v>3800</v>
      </c>
      <c r="D878" s="109">
        <f>C878/B878</f>
        <v>3.46399270738377</v>
      </c>
    </row>
    <row r="879" spans="1:4">
      <c r="A879" s="138" t="s">
        <v>688</v>
      </c>
      <c r="B879" s="102">
        <v>412</v>
      </c>
      <c r="C879" s="111"/>
      <c r="D879" s="114">
        <v>0</v>
      </c>
    </row>
    <row r="880" hidden="1" spans="1:4">
      <c r="A880" s="139" t="s">
        <v>689</v>
      </c>
      <c r="B880" s="108"/>
      <c r="C880" s="111"/>
      <c r="D880" s="109"/>
    </row>
    <row r="881" spans="1:4">
      <c r="A881" s="138" t="s">
        <v>690</v>
      </c>
      <c r="B881" s="102"/>
      <c r="C881" s="111">
        <v>30</v>
      </c>
      <c r="D881" s="114">
        <v>0</v>
      </c>
    </row>
    <row r="882" hidden="1" spans="1:4">
      <c r="A882" s="139" t="s">
        <v>691</v>
      </c>
      <c r="B882" s="108"/>
      <c r="C882" s="111"/>
      <c r="D882" s="109"/>
    </row>
    <row r="883" hidden="1" spans="1:4">
      <c r="A883" s="139" t="s">
        <v>692</v>
      </c>
      <c r="B883" s="108"/>
      <c r="C883" s="111"/>
      <c r="D883" s="109"/>
    </row>
    <row r="884" spans="1:4">
      <c r="A884" s="138" t="s">
        <v>693</v>
      </c>
      <c r="B884" s="102">
        <v>312</v>
      </c>
      <c r="C884" s="111"/>
      <c r="D884" s="114">
        <v>0</v>
      </c>
    </row>
    <row r="885" spans="1:4">
      <c r="A885" s="138" t="s">
        <v>694</v>
      </c>
      <c r="B885" s="102">
        <f>SUM(B886:B891)</f>
        <v>2623</v>
      </c>
      <c r="C885" s="120">
        <f>SUM(C886:C891)</f>
        <v>2972</v>
      </c>
      <c r="D885" s="107">
        <f t="shared" ref="D885:D889" si="73">C885/B885</f>
        <v>1.13305375524209</v>
      </c>
    </row>
    <row r="886" spans="1:4">
      <c r="A886" s="138" t="s">
        <v>695</v>
      </c>
      <c r="B886" s="102">
        <v>850</v>
      </c>
      <c r="C886" s="111">
        <v>40</v>
      </c>
      <c r="D886" s="109">
        <f t="shared" si="73"/>
        <v>0.0470588235294118</v>
      </c>
    </row>
    <row r="887" spans="1:4">
      <c r="A887" s="138" t="s">
        <v>696</v>
      </c>
      <c r="B887" s="102">
        <v>258</v>
      </c>
      <c r="C887" s="111"/>
      <c r="D887" s="114">
        <v>0</v>
      </c>
    </row>
    <row r="888" spans="1:4">
      <c r="A888" s="138" t="s">
        <v>697</v>
      </c>
      <c r="B888" s="102">
        <v>1340</v>
      </c>
      <c r="C888" s="111">
        <v>2292</v>
      </c>
      <c r="D888" s="109">
        <f t="shared" si="73"/>
        <v>1.71044776119403</v>
      </c>
    </row>
    <row r="889" spans="1:4">
      <c r="A889" s="138" t="s">
        <v>698</v>
      </c>
      <c r="B889" s="102">
        <v>35</v>
      </c>
      <c r="C889" s="111">
        <v>440</v>
      </c>
      <c r="D889" s="109">
        <f t="shared" si="73"/>
        <v>12.5714285714286</v>
      </c>
    </row>
    <row r="890" spans="1:4">
      <c r="A890" s="138" t="s">
        <v>699</v>
      </c>
      <c r="B890" s="102">
        <v>40</v>
      </c>
      <c r="C890" s="111"/>
      <c r="D890" s="114">
        <v>0</v>
      </c>
    </row>
    <row r="891" spans="1:4">
      <c r="A891" s="138" t="s">
        <v>700</v>
      </c>
      <c r="B891" s="102">
        <v>100</v>
      </c>
      <c r="C891" s="111">
        <v>200</v>
      </c>
      <c r="D891" s="109">
        <f t="shared" ref="D891:D896" si="74">C891/B891</f>
        <v>2</v>
      </c>
    </row>
    <row r="892" spans="1:4">
      <c r="A892" s="138" t="s">
        <v>701</v>
      </c>
      <c r="B892" s="102">
        <f>SUM(B893:B898)</f>
        <v>805</v>
      </c>
      <c r="C892" s="120">
        <f>SUM(C893:C898)</f>
        <v>650</v>
      </c>
      <c r="D892" s="107">
        <f t="shared" si="74"/>
        <v>0.807453416149068</v>
      </c>
    </row>
    <row r="893" hidden="1" spans="1:4">
      <c r="A893" s="139" t="s">
        <v>702</v>
      </c>
      <c r="B893" s="108"/>
      <c r="C893" s="111"/>
      <c r="D893" s="109"/>
    </row>
    <row r="894" hidden="1" spans="1:4">
      <c r="A894" s="139" t="s">
        <v>703</v>
      </c>
      <c r="B894" s="108"/>
      <c r="C894" s="111"/>
      <c r="D894" s="109"/>
    </row>
    <row r="895" spans="1:4">
      <c r="A895" s="138" t="s">
        <v>704</v>
      </c>
      <c r="B895" s="102">
        <v>153</v>
      </c>
      <c r="C895" s="111">
        <v>150</v>
      </c>
      <c r="D895" s="109">
        <f t="shared" si="74"/>
        <v>0.980392156862745</v>
      </c>
    </row>
    <row r="896" spans="1:4">
      <c r="A896" s="138" t="s">
        <v>705</v>
      </c>
      <c r="B896" s="102">
        <v>652</v>
      </c>
      <c r="C896" s="111">
        <v>500</v>
      </c>
      <c r="D896" s="109">
        <f t="shared" si="74"/>
        <v>0.766871165644172</v>
      </c>
    </row>
    <row r="897" hidden="1" spans="1:4">
      <c r="A897" s="139" t="s">
        <v>706</v>
      </c>
      <c r="B897" s="108"/>
      <c r="C897" s="111"/>
      <c r="D897" s="109"/>
    </row>
    <row r="898" hidden="1" spans="1:4">
      <c r="A898" s="139" t="s">
        <v>707</v>
      </c>
      <c r="B898" s="108"/>
      <c r="C898" s="111"/>
      <c r="D898" s="109"/>
    </row>
    <row r="899" hidden="1" spans="1:4">
      <c r="A899" s="137" t="s">
        <v>708</v>
      </c>
      <c r="B899" s="105"/>
      <c r="C899" s="120"/>
      <c r="D899" s="107"/>
    </row>
    <row r="900" hidden="1" spans="1:4">
      <c r="A900" s="139" t="s">
        <v>709</v>
      </c>
      <c r="B900" s="108"/>
      <c r="C900" s="111"/>
      <c r="D900" s="109"/>
    </row>
    <row r="901" hidden="1" spans="1:4">
      <c r="A901" s="139" t="s">
        <v>710</v>
      </c>
      <c r="B901" s="108"/>
      <c r="C901" s="111"/>
      <c r="D901" s="109"/>
    </row>
    <row r="902" spans="1:4">
      <c r="A902" s="138" t="s">
        <v>711</v>
      </c>
      <c r="B902" s="102">
        <f>SUM(B903:B904)</f>
        <v>60</v>
      </c>
      <c r="C902" s="120">
        <f>SUM(C903:C904)</f>
        <v>0</v>
      </c>
      <c r="D902" s="121">
        <v>0</v>
      </c>
    </row>
    <row r="903" hidden="1" spans="1:4">
      <c r="A903" s="139" t="s">
        <v>712</v>
      </c>
      <c r="B903" s="108"/>
      <c r="C903" s="111"/>
      <c r="D903" s="109"/>
    </row>
    <row r="904" spans="1:4">
      <c r="A904" s="138" t="s">
        <v>713</v>
      </c>
      <c r="B904" s="102">
        <v>60</v>
      </c>
      <c r="C904" s="111"/>
      <c r="D904" s="114">
        <v>0</v>
      </c>
    </row>
    <row r="905" spans="1:4">
      <c r="A905" s="138" t="s">
        <v>714</v>
      </c>
      <c r="B905" s="102">
        <f>B906+B929+B939+B949+B954+B961+B966</f>
        <v>1144</v>
      </c>
      <c r="C905" s="132">
        <f>C906+C929+C939+C949+C954+C961+C966</f>
        <v>1243</v>
      </c>
      <c r="D905" s="103">
        <f t="shared" ref="D905:D908" si="75">C905/B905</f>
        <v>1.08653846153846</v>
      </c>
    </row>
    <row r="906" spans="1:4">
      <c r="A906" s="138" t="s">
        <v>715</v>
      </c>
      <c r="B906" s="102">
        <f>SUM(B907:B928)</f>
        <v>699</v>
      </c>
      <c r="C906" s="120">
        <f>SUM(C907:C928)</f>
        <v>943</v>
      </c>
      <c r="D906" s="107">
        <f t="shared" si="75"/>
        <v>1.34907010014306</v>
      </c>
    </row>
    <row r="907" spans="1:4">
      <c r="A907" s="138" t="s">
        <v>33</v>
      </c>
      <c r="B907" s="102">
        <v>531</v>
      </c>
      <c r="C907" s="111">
        <v>534</v>
      </c>
      <c r="D907" s="109">
        <f t="shared" si="75"/>
        <v>1.00564971751412</v>
      </c>
    </row>
    <row r="908" spans="1:4">
      <c r="A908" s="138" t="s">
        <v>34</v>
      </c>
      <c r="B908" s="102">
        <v>76</v>
      </c>
      <c r="C908" s="111">
        <v>103</v>
      </c>
      <c r="D908" s="109">
        <f t="shared" si="75"/>
        <v>1.35526315789474</v>
      </c>
    </row>
    <row r="909" hidden="1" spans="1:4">
      <c r="A909" s="139" t="s">
        <v>35</v>
      </c>
      <c r="B909" s="108"/>
      <c r="C909" s="111"/>
      <c r="D909" s="109"/>
    </row>
    <row r="910" spans="1:4">
      <c r="A910" s="138" t="s">
        <v>716</v>
      </c>
      <c r="B910" s="102"/>
      <c r="C910" s="111">
        <v>200</v>
      </c>
      <c r="D910" s="114">
        <v>0</v>
      </c>
    </row>
    <row r="911" spans="1:4">
      <c r="A911" s="138" t="s">
        <v>717</v>
      </c>
      <c r="B911" s="102">
        <v>69</v>
      </c>
      <c r="C911" s="111">
        <v>81</v>
      </c>
      <c r="D911" s="109">
        <f>C911/B911</f>
        <v>1.17391304347826</v>
      </c>
    </row>
    <row r="912" hidden="1" spans="1:4">
      <c r="A912" s="139" t="s">
        <v>718</v>
      </c>
      <c r="B912" s="108"/>
      <c r="C912" s="111"/>
      <c r="D912" s="109"/>
    </row>
    <row r="913" spans="1:4">
      <c r="A913" s="138" t="s">
        <v>719</v>
      </c>
      <c r="B913" s="102">
        <v>19</v>
      </c>
      <c r="C913" s="111">
        <v>20</v>
      </c>
      <c r="D913" s="109">
        <f>C913/B913</f>
        <v>1.05263157894737</v>
      </c>
    </row>
    <row r="914" hidden="1" spans="1:4">
      <c r="A914" s="139" t="s">
        <v>720</v>
      </c>
      <c r="B914" s="108"/>
      <c r="C914" s="111"/>
      <c r="D914" s="109"/>
    </row>
    <row r="915" hidden="1" spans="1:4">
      <c r="A915" s="139" t="s">
        <v>721</v>
      </c>
      <c r="B915" s="108"/>
      <c r="C915" s="111"/>
      <c r="D915" s="109"/>
    </row>
    <row r="916" hidden="1" spans="1:4">
      <c r="A916" s="139" t="s">
        <v>722</v>
      </c>
      <c r="B916" s="108"/>
      <c r="C916" s="111"/>
      <c r="D916" s="109"/>
    </row>
    <row r="917" hidden="1" spans="1:4">
      <c r="A917" s="139" t="s">
        <v>723</v>
      </c>
      <c r="B917" s="108"/>
      <c r="C917" s="111"/>
      <c r="D917" s="109"/>
    </row>
    <row r="918" hidden="1" spans="1:4">
      <c r="A918" s="139" t="s">
        <v>724</v>
      </c>
      <c r="B918" s="108"/>
      <c r="C918" s="111"/>
      <c r="D918" s="109"/>
    </row>
    <row r="919" hidden="1" spans="1:4">
      <c r="A919" s="139" t="s">
        <v>725</v>
      </c>
      <c r="B919" s="108"/>
      <c r="C919" s="111"/>
      <c r="D919" s="109"/>
    </row>
    <row r="920" hidden="1" spans="1:4">
      <c r="A920" s="139" t="s">
        <v>726</v>
      </c>
      <c r="B920" s="108"/>
      <c r="C920" s="111"/>
      <c r="D920" s="109"/>
    </row>
    <row r="921" hidden="1" spans="1:4">
      <c r="A921" s="139" t="s">
        <v>727</v>
      </c>
      <c r="B921" s="108"/>
      <c r="C921" s="111"/>
      <c r="D921" s="109"/>
    </row>
    <row r="922" hidden="1" spans="1:4">
      <c r="A922" s="139" t="s">
        <v>728</v>
      </c>
      <c r="B922" s="108"/>
      <c r="C922" s="111"/>
      <c r="D922" s="109"/>
    </row>
    <row r="923" hidden="1" spans="1:4">
      <c r="A923" s="139" t="s">
        <v>729</v>
      </c>
      <c r="B923" s="108"/>
      <c r="C923" s="111"/>
      <c r="D923" s="109"/>
    </row>
    <row r="924" hidden="1" spans="1:4">
      <c r="A924" s="139" t="s">
        <v>730</v>
      </c>
      <c r="B924" s="108"/>
      <c r="C924" s="111"/>
      <c r="D924" s="109"/>
    </row>
    <row r="925" hidden="1" spans="1:4">
      <c r="A925" s="139" t="s">
        <v>731</v>
      </c>
      <c r="B925" s="108"/>
      <c r="C925" s="111"/>
      <c r="D925" s="109"/>
    </row>
    <row r="926" hidden="1" spans="1:4">
      <c r="A926" s="139" t="s">
        <v>732</v>
      </c>
      <c r="B926" s="108"/>
      <c r="C926" s="111"/>
      <c r="D926" s="109"/>
    </row>
    <row r="927" hidden="1" spans="1:4">
      <c r="A927" s="139" t="s">
        <v>733</v>
      </c>
      <c r="B927" s="108"/>
      <c r="C927" s="111"/>
      <c r="D927" s="109"/>
    </row>
    <row r="928" spans="1:4">
      <c r="A928" s="138" t="s">
        <v>734</v>
      </c>
      <c r="B928" s="102">
        <v>4</v>
      </c>
      <c r="C928" s="111">
        <v>5</v>
      </c>
      <c r="D928" s="109">
        <f>C928/B928</f>
        <v>1.25</v>
      </c>
    </row>
    <row r="929" hidden="1" spans="1:4">
      <c r="A929" s="137" t="s">
        <v>735</v>
      </c>
      <c r="B929" s="105"/>
      <c r="C929" s="120"/>
      <c r="D929" s="107"/>
    </row>
    <row r="930" hidden="1" spans="1:4">
      <c r="A930" s="139" t="s">
        <v>33</v>
      </c>
      <c r="B930" s="108"/>
      <c r="C930" s="111"/>
      <c r="D930" s="109"/>
    </row>
    <row r="931" hidden="1" spans="1:4">
      <c r="A931" s="139" t="s">
        <v>34</v>
      </c>
      <c r="B931" s="108"/>
      <c r="C931" s="111"/>
      <c r="D931" s="109"/>
    </row>
    <row r="932" hidden="1" spans="1:4">
      <c r="A932" s="139" t="s">
        <v>35</v>
      </c>
      <c r="B932" s="108"/>
      <c r="C932" s="111"/>
      <c r="D932" s="109"/>
    </row>
    <row r="933" hidden="1" spans="1:4">
      <c r="A933" s="139" t="s">
        <v>736</v>
      </c>
      <c r="B933" s="108"/>
      <c r="C933" s="111"/>
      <c r="D933" s="109"/>
    </row>
    <row r="934" hidden="1" spans="1:4">
      <c r="A934" s="139" t="s">
        <v>737</v>
      </c>
      <c r="B934" s="108"/>
      <c r="C934" s="111"/>
      <c r="D934" s="109"/>
    </row>
    <row r="935" hidden="1" spans="1:4">
      <c r="A935" s="139" t="s">
        <v>738</v>
      </c>
      <c r="B935" s="108"/>
      <c r="C935" s="111"/>
      <c r="D935" s="109"/>
    </row>
    <row r="936" hidden="1" spans="1:4">
      <c r="A936" s="139" t="s">
        <v>739</v>
      </c>
      <c r="B936" s="108"/>
      <c r="C936" s="111"/>
      <c r="D936" s="109"/>
    </row>
    <row r="937" hidden="1" spans="1:4">
      <c r="A937" s="139" t="s">
        <v>740</v>
      </c>
      <c r="B937" s="108"/>
      <c r="C937" s="111"/>
      <c r="D937" s="109"/>
    </row>
    <row r="938" hidden="1" spans="1:4">
      <c r="A938" s="139" t="s">
        <v>741</v>
      </c>
      <c r="B938" s="108"/>
      <c r="C938" s="111"/>
      <c r="D938" s="109"/>
    </row>
    <row r="939" hidden="1" spans="1:4">
      <c r="A939" s="137" t="s">
        <v>742</v>
      </c>
      <c r="B939" s="105"/>
      <c r="C939" s="120"/>
      <c r="D939" s="107"/>
    </row>
    <row r="940" hidden="1" spans="1:4">
      <c r="A940" s="139" t="s">
        <v>33</v>
      </c>
      <c r="B940" s="108"/>
      <c r="C940" s="111"/>
      <c r="D940" s="109"/>
    </row>
    <row r="941" hidden="1" spans="1:4">
      <c r="A941" s="139" t="s">
        <v>34</v>
      </c>
      <c r="B941" s="108"/>
      <c r="C941" s="111"/>
      <c r="D941" s="109"/>
    </row>
    <row r="942" hidden="1" spans="1:4">
      <c r="A942" s="139" t="s">
        <v>35</v>
      </c>
      <c r="B942" s="108"/>
      <c r="C942" s="111"/>
      <c r="D942" s="109"/>
    </row>
    <row r="943" hidden="1" spans="1:4">
      <c r="A943" s="139" t="s">
        <v>743</v>
      </c>
      <c r="B943" s="108"/>
      <c r="C943" s="111"/>
      <c r="D943" s="109"/>
    </row>
    <row r="944" hidden="1" spans="1:4">
      <c r="A944" s="139" t="s">
        <v>744</v>
      </c>
      <c r="B944" s="108"/>
      <c r="C944" s="111"/>
      <c r="D944" s="109"/>
    </row>
    <row r="945" hidden="1" spans="1:4">
      <c r="A945" s="139" t="s">
        <v>745</v>
      </c>
      <c r="B945" s="108"/>
      <c r="C945" s="111"/>
      <c r="D945" s="109"/>
    </row>
    <row r="946" hidden="1" spans="1:4">
      <c r="A946" s="139" t="s">
        <v>746</v>
      </c>
      <c r="B946" s="108"/>
      <c r="C946" s="111"/>
      <c r="D946" s="109"/>
    </row>
    <row r="947" hidden="1" spans="1:4">
      <c r="A947" s="139" t="s">
        <v>747</v>
      </c>
      <c r="B947" s="108"/>
      <c r="C947" s="111"/>
      <c r="D947" s="109"/>
    </row>
    <row r="948" hidden="1" spans="1:4">
      <c r="A948" s="139" t="s">
        <v>748</v>
      </c>
      <c r="B948" s="108"/>
      <c r="C948" s="111"/>
      <c r="D948" s="109"/>
    </row>
    <row r="949" spans="1:4">
      <c r="A949" s="138" t="s">
        <v>749</v>
      </c>
      <c r="B949" s="102">
        <f>SUM(B950:B953)</f>
        <v>81</v>
      </c>
      <c r="C949" s="120">
        <f>SUM(C950:C953)</f>
        <v>0</v>
      </c>
      <c r="D949" s="121">
        <v>0</v>
      </c>
    </row>
    <row r="950" hidden="1" spans="1:4">
      <c r="A950" s="139" t="s">
        <v>750</v>
      </c>
      <c r="B950" s="108"/>
      <c r="C950" s="111"/>
      <c r="D950" s="109"/>
    </row>
    <row r="951" spans="1:4">
      <c r="A951" s="138" t="s">
        <v>751</v>
      </c>
      <c r="B951" s="102">
        <v>12</v>
      </c>
      <c r="C951" s="111"/>
      <c r="D951" s="114">
        <v>0</v>
      </c>
    </row>
    <row r="952" spans="1:4">
      <c r="A952" s="138" t="s">
        <v>752</v>
      </c>
      <c r="B952" s="102">
        <v>69</v>
      </c>
      <c r="C952" s="111"/>
      <c r="D952" s="114">
        <v>0</v>
      </c>
    </row>
    <row r="953" hidden="1" spans="1:4">
      <c r="A953" s="139" t="s">
        <v>753</v>
      </c>
      <c r="B953" s="108"/>
      <c r="C953" s="111"/>
      <c r="D953" s="109"/>
    </row>
    <row r="954" hidden="1" spans="1:4">
      <c r="A954" s="137" t="s">
        <v>754</v>
      </c>
      <c r="B954" s="105"/>
      <c r="C954" s="120"/>
      <c r="D954" s="107"/>
    </row>
    <row r="955" hidden="1" spans="1:4">
      <c r="A955" s="139" t="s">
        <v>33</v>
      </c>
      <c r="B955" s="108"/>
      <c r="C955" s="111"/>
      <c r="D955" s="109"/>
    </row>
    <row r="956" hidden="1" spans="1:4">
      <c r="A956" s="139" t="s">
        <v>34</v>
      </c>
      <c r="B956" s="108"/>
      <c r="C956" s="111"/>
      <c r="D956" s="109"/>
    </row>
    <row r="957" hidden="1" spans="1:4">
      <c r="A957" s="139" t="s">
        <v>35</v>
      </c>
      <c r="B957" s="108"/>
      <c r="C957" s="111"/>
      <c r="D957" s="109"/>
    </row>
    <row r="958" hidden="1" spans="1:4">
      <c r="A958" s="139" t="s">
        <v>740</v>
      </c>
      <c r="B958" s="108"/>
      <c r="C958" s="111"/>
      <c r="D958" s="109"/>
    </row>
    <row r="959" hidden="1" spans="1:4">
      <c r="A959" s="139" t="s">
        <v>755</v>
      </c>
      <c r="B959" s="108"/>
      <c r="C959" s="111"/>
      <c r="D959" s="109"/>
    </row>
    <row r="960" hidden="1" spans="1:4">
      <c r="A960" s="139" t="s">
        <v>756</v>
      </c>
      <c r="B960" s="108"/>
      <c r="C960" s="111"/>
      <c r="D960" s="109"/>
    </row>
    <row r="961" spans="1:4">
      <c r="A961" s="138" t="s">
        <v>757</v>
      </c>
      <c r="B961" s="102">
        <f>SUM(B962:B965)</f>
        <v>228</v>
      </c>
      <c r="C961" s="120">
        <f>SUM(C962:C965)</f>
        <v>0</v>
      </c>
      <c r="D961" s="121">
        <v>0</v>
      </c>
    </row>
    <row r="962" hidden="1" spans="1:4">
      <c r="A962" s="139" t="s">
        <v>758</v>
      </c>
      <c r="B962" s="108"/>
      <c r="C962" s="111"/>
      <c r="D962" s="109"/>
    </row>
    <row r="963" spans="1:4">
      <c r="A963" s="138" t="s">
        <v>759</v>
      </c>
      <c r="B963" s="102">
        <v>228</v>
      </c>
      <c r="C963" s="111"/>
      <c r="D963" s="114">
        <v>0</v>
      </c>
    </row>
    <row r="964" hidden="1" spans="1:4">
      <c r="A964" s="139" t="s">
        <v>760</v>
      </c>
      <c r="B964" s="108"/>
      <c r="C964" s="111"/>
      <c r="D964" s="109"/>
    </row>
    <row r="965" hidden="1" spans="1:4">
      <c r="A965" s="139" t="s">
        <v>761</v>
      </c>
      <c r="B965" s="108"/>
      <c r="C965" s="111"/>
      <c r="D965" s="109"/>
    </row>
    <row r="966" spans="1:4">
      <c r="A966" s="138" t="s">
        <v>762</v>
      </c>
      <c r="B966" s="102">
        <f>SUM(B967:B968)</f>
        <v>136</v>
      </c>
      <c r="C966" s="120">
        <f>SUM(C967:C968)</f>
        <v>300</v>
      </c>
      <c r="D966" s="107">
        <f t="shared" ref="D966:D969" si="76">C966/B966</f>
        <v>2.20588235294118</v>
      </c>
    </row>
    <row r="967" spans="1:4">
      <c r="A967" s="138" t="s">
        <v>763</v>
      </c>
      <c r="B967" s="102">
        <v>136</v>
      </c>
      <c r="C967" s="111">
        <v>300</v>
      </c>
      <c r="D967" s="109">
        <f t="shared" si="76"/>
        <v>2.20588235294118</v>
      </c>
    </row>
    <row r="968" hidden="1" spans="1:4">
      <c r="A968" s="139" t="s">
        <v>764</v>
      </c>
      <c r="B968" s="108"/>
      <c r="C968" s="111"/>
      <c r="D968" s="109"/>
    </row>
    <row r="969" spans="1:4">
      <c r="A969" s="138" t="s">
        <v>765</v>
      </c>
      <c r="B969" s="102">
        <f>B970+B980+B996+B1001+B1012+B1019+B1027</f>
        <v>4973</v>
      </c>
      <c r="C969" s="132">
        <f>C970+C980+C996+C1001+C1012+C1019+C1027</f>
        <v>5255</v>
      </c>
      <c r="D969" s="103">
        <f t="shared" si="76"/>
        <v>1.05670621355319</v>
      </c>
    </row>
    <row r="970" hidden="1" spans="1:4">
      <c r="A970" s="137" t="s">
        <v>766</v>
      </c>
      <c r="B970" s="105"/>
      <c r="C970" s="120"/>
      <c r="D970" s="107"/>
    </row>
    <row r="971" hidden="1" spans="1:4">
      <c r="A971" s="139" t="s">
        <v>33</v>
      </c>
      <c r="B971" s="108"/>
      <c r="C971" s="111"/>
      <c r="D971" s="109"/>
    </row>
    <row r="972" hidden="1" spans="1:4">
      <c r="A972" s="139" t="s">
        <v>34</v>
      </c>
      <c r="B972" s="108"/>
      <c r="C972" s="111"/>
      <c r="D972" s="109"/>
    </row>
    <row r="973" hidden="1" spans="1:4">
      <c r="A973" s="139" t="s">
        <v>35</v>
      </c>
      <c r="B973" s="108"/>
      <c r="C973" s="111"/>
      <c r="D973" s="109"/>
    </row>
    <row r="974" hidden="1" spans="1:4">
      <c r="A974" s="139" t="s">
        <v>767</v>
      </c>
      <c r="B974" s="108"/>
      <c r="C974" s="111"/>
      <c r="D974" s="109"/>
    </row>
    <row r="975" hidden="1" spans="1:4">
      <c r="A975" s="139" t="s">
        <v>768</v>
      </c>
      <c r="B975" s="108"/>
      <c r="C975" s="111"/>
      <c r="D975" s="109"/>
    </row>
    <row r="976" hidden="1" spans="1:4">
      <c r="A976" s="139" t="s">
        <v>769</v>
      </c>
      <c r="B976" s="108"/>
      <c r="C976" s="111"/>
      <c r="D976" s="109"/>
    </row>
    <row r="977" hidden="1" spans="1:4">
      <c r="A977" s="139" t="s">
        <v>770</v>
      </c>
      <c r="B977" s="108"/>
      <c r="C977" s="111"/>
      <c r="D977" s="109"/>
    </row>
    <row r="978" hidden="1" spans="1:4">
      <c r="A978" s="139" t="s">
        <v>771</v>
      </c>
      <c r="B978" s="108"/>
      <c r="C978" s="111"/>
      <c r="D978" s="109"/>
    </row>
    <row r="979" hidden="1" spans="1:4">
      <c r="A979" s="139" t="s">
        <v>772</v>
      </c>
      <c r="B979" s="108"/>
      <c r="C979" s="111"/>
      <c r="D979" s="109"/>
    </row>
    <row r="980" hidden="1" spans="1:4">
      <c r="A980" s="137" t="s">
        <v>773</v>
      </c>
      <c r="B980" s="105"/>
      <c r="C980" s="120"/>
      <c r="D980" s="107"/>
    </row>
    <row r="981" hidden="1" spans="1:4">
      <c r="A981" s="139" t="s">
        <v>33</v>
      </c>
      <c r="B981" s="108"/>
      <c r="C981" s="111"/>
      <c r="D981" s="109"/>
    </row>
    <row r="982" hidden="1" spans="1:4">
      <c r="A982" s="139" t="s">
        <v>34</v>
      </c>
      <c r="B982" s="108"/>
      <c r="C982" s="111"/>
      <c r="D982" s="109"/>
    </row>
    <row r="983" hidden="1" spans="1:4">
      <c r="A983" s="139" t="s">
        <v>35</v>
      </c>
      <c r="B983" s="108"/>
      <c r="C983" s="111"/>
      <c r="D983" s="109"/>
    </row>
    <row r="984" hidden="1" spans="1:4">
      <c r="A984" s="139" t="s">
        <v>774</v>
      </c>
      <c r="B984" s="108"/>
      <c r="C984" s="111"/>
      <c r="D984" s="109"/>
    </row>
    <row r="985" hidden="1" spans="1:4">
      <c r="A985" s="139" t="s">
        <v>775</v>
      </c>
      <c r="B985" s="108"/>
      <c r="C985" s="111"/>
      <c r="D985" s="109"/>
    </row>
    <row r="986" hidden="1" spans="1:4">
      <c r="A986" s="139" t="s">
        <v>776</v>
      </c>
      <c r="B986" s="108"/>
      <c r="C986" s="111"/>
      <c r="D986" s="109"/>
    </row>
    <row r="987" hidden="1" spans="1:4">
      <c r="A987" s="139" t="s">
        <v>777</v>
      </c>
      <c r="B987" s="108"/>
      <c r="C987" s="111"/>
      <c r="D987" s="109"/>
    </row>
    <row r="988" hidden="1" spans="1:4">
      <c r="A988" s="139" t="s">
        <v>778</v>
      </c>
      <c r="B988" s="108"/>
      <c r="C988" s="111"/>
      <c r="D988" s="109"/>
    </row>
    <row r="989" hidden="1" spans="1:4">
      <c r="A989" s="139" t="s">
        <v>779</v>
      </c>
      <c r="B989" s="108"/>
      <c r="C989" s="111"/>
      <c r="D989" s="109"/>
    </row>
    <row r="990" hidden="1" spans="1:4">
      <c r="A990" s="139" t="s">
        <v>780</v>
      </c>
      <c r="B990" s="108"/>
      <c r="C990" s="111"/>
      <c r="D990" s="109"/>
    </row>
    <row r="991" hidden="1" spans="1:4">
      <c r="A991" s="139" t="s">
        <v>781</v>
      </c>
      <c r="B991" s="108"/>
      <c r="C991" s="111"/>
      <c r="D991" s="109"/>
    </row>
    <row r="992" hidden="1" spans="1:4">
      <c r="A992" s="139" t="s">
        <v>782</v>
      </c>
      <c r="B992" s="108"/>
      <c r="C992" s="111"/>
      <c r="D992" s="109"/>
    </row>
    <row r="993" hidden="1" spans="1:4">
      <c r="A993" s="139" t="s">
        <v>783</v>
      </c>
      <c r="B993" s="108"/>
      <c r="C993" s="111"/>
      <c r="D993" s="109"/>
    </row>
    <row r="994" hidden="1" spans="1:4">
      <c r="A994" s="139" t="s">
        <v>784</v>
      </c>
      <c r="B994" s="108"/>
      <c r="C994" s="111"/>
      <c r="D994" s="109"/>
    </row>
    <row r="995" hidden="1" spans="1:4">
      <c r="A995" s="139" t="s">
        <v>785</v>
      </c>
      <c r="B995" s="108"/>
      <c r="C995" s="111"/>
      <c r="D995" s="109"/>
    </row>
    <row r="996" hidden="1" spans="1:4">
      <c r="A996" s="137" t="s">
        <v>786</v>
      </c>
      <c r="B996" s="105"/>
      <c r="C996" s="120"/>
      <c r="D996" s="107"/>
    </row>
    <row r="997" hidden="1" spans="1:4">
      <c r="A997" s="139" t="s">
        <v>33</v>
      </c>
      <c r="B997" s="108"/>
      <c r="C997" s="111"/>
      <c r="D997" s="109"/>
    </row>
    <row r="998" hidden="1" spans="1:4">
      <c r="A998" s="139" t="s">
        <v>34</v>
      </c>
      <c r="B998" s="108"/>
      <c r="C998" s="111"/>
      <c r="D998" s="109"/>
    </row>
    <row r="999" hidden="1" spans="1:4">
      <c r="A999" s="139" t="s">
        <v>35</v>
      </c>
      <c r="B999" s="108"/>
      <c r="C999" s="111"/>
      <c r="D999" s="109"/>
    </row>
    <row r="1000" hidden="1" spans="1:4">
      <c r="A1000" s="139" t="s">
        <v>787</v>
      </c>
      <c r="B1000" s="108"/>
      <c r="C1000" s="111"/>
      <c r="D1000" s="109"/>
    </row>
    <row r="1001" spans="1:4">
      <c r="A1001" s="138" t="s">
        <v>788</v>
      </c>
      <c r="B1001" s="102">
        <f>SUM(B1002:B1011)</f>
        <v>2536</v>
      </c>
      <c r="C1001" s="120">
        <f>SUM(C1002:C1011)</f>
        <v>2855</v>
      </c>
      <c r="D1001" s="107">
        <f t="shared" ref="D1001:D1003" si="77">C1001/B1001</f>
        <v>1.12578864353312</v>
      </c>
    </row>
    <row r="1002" spans="1:4">
      <c r="A1002" s="138" t="s">
        <v>33</v>
      </c>
      <c r="B1002" s="102">
        <v>268</v>
      </c>
      <c r="C1002" s="111">
        <v>475</v>
      </c>
      <c r="D1002" s="109">
        <f t="shared" si="77"/>
        <v>1.77238805970149</v>
      </c>
    </row>
    <row r="1003" spans="1:4">
      <c r="A1003" s="138" t="s">
        <v>34</v>
      </c>
      <c r="B1003" s="102">
        <v>1114</v>
      </c>
      <c r="C1003" s="111">
        <v>1880</v>
      </c>
      <c r="D1003" s="109">
        <f t="shared" si="77"/>
        <v>1.68761220825853</v>
      </c>
    </row>
    <row r="1004" hidden="1" spans="1:4">
      <c r="A1004" s="139" t="s">
        <v>35</v>
      </c>
      <c r="B1004" s="108"/>
      <c r="C1004" s="111" t="s">
        <v>789</v>
      </c>
      <c r="D1004" s="109"/>
    </row>
    <row r="1005" hidden="1" spans="1:4">
      <c r="A1005" s="139" t="s">
        <v>790</v>
      </c>
      <c r="B1005" s="108"/>
      <c r="C1005" s="111"/>
      <c r="D1005" s="109"/>
    </row>
    <row r="1006" hidden="1" spans="1:4">
      <c r="A1006" s="139" t="s">
        <v>791</v>
      </c>
      <c r="B1006" s="108"/>
      <c r="C1006" s="111"/>
      <c r="D1006" s="109"/>
    </row>
    <row r="1007" hidden="1" spans="1:4">
      <c r="A1007" s="139" t="s">
        <v>792</v>
      </c>
      <c r="B1007" s="108"/>
      <c r="C1007" s="111"/>
      <c r="D1007" s="109"/>
    </row>
    <row r="1008" spans="1:4">
      <c r="A1008" s="138" t="s">
        <v>793</v>
      </c>
      <c r="B1008" s="102">
        <v>4</v>
      </c>
      <c r="C1008" s="111"/>
      <c r="D1008" s="114">
        <v>0</v>
      </c>
    </row>
    <row r="1009" hidden="1" spans="1:4">
      <c r="A1009" s="139" t="s">
        <v>794</v>
      </c>
      <c r="B1009" s="108"/>
      <c r="C1009" s="111"/>
      <c r="D1009" s="109"/>
    </row>
    <row r="1010" hidden="1" spans="1:4">
      <c r="A1010" s="139" t="s">
        <v>42</v>
      </c>
      <c r="B1010" s="108"/>
      <c r="C1010" s="111"/>
      <c r="D1010" s="109"/>
    </row>
    <row r="1011" spans="1:4">
      <c r="A1011" s="138" t="s">
        <v>795</v>
      </c>
      <c r="B1011" s="102">
        <v>1150</v>
      </c>
      <c r="C1011" s="111">
        <v>500</v>
      </c>
      <c r="D1011" s="109">
        <f>C1011/B1011</f>
        <v>0.434782608695652</v>
      </c>
    </row>
    <row r="1012" hidden="1" spans="1:4">
      <c r="A1012" s="137" t="s">
        <v>796</v>
      </c>
      <c r="B1012" s="105"/>
      <c r="C1012" s="120"/>
      <c r="D1012" s="107"/>
    </row>
    <row r="1013" hidden="1" spans="1:4">
      <c r="A1013" s="139" t="s">
        <v>33</v>
      </c>
      <c r="B1013" s="108"/>
      <c r="C1013" s="111"/>
      <c r="D1013" s="109"/>
    </row>
    <row r="1014" hidden="1" spans="1:4">
      <c r="A1014" s="139" t="s">
        <v>34</v>
      </c>
      <c r="B1014" s="108"/>
      <c r="C1014" s="111"/>
      <c r="D1014" s="109"/>
    </row>
    <row r="1015" hidden="1" spans="1:4">
      <c r="A1015" s="139" t="s">
        <v>35</v>
      </c>
      <c r="B1015" s="108"/>
      <c r="C1015" s="111"/>
      <c r="D1015" s="109"/>
    </row>
    <row r="1016" hidden="1" spans="1:4">
      <c r="A1016" s="139" t="s">
        <v>797</v>
      </c>
      <c r="B1016" s="108"/>
      <c r="C1016" s="111"/>
      <c r="D1016" s="109"/>
    </row>
    <row r="1017" hidden="1" spans="1:4">
      <c r="A1017" s="139" t="s">
        <v>798</v>
      </c>
      <c r="B1017" s="108"/>
      <c r="C1017" s="111"/>
      <c r="D1017" s="109"/>
    </row>
    <row r="1018" hidden="1" spans="1:4">
      <c r="A1018" s="139" t="s">
        <v>799</v>
      </c>
      <c r="B1018" s="108"/>
      <c r="C1018" s="111"/>
      <c r="D1018" s="109"/>
    </row>
    <row r="1019" spans="1:4">
      <c r="A1019" s="138" t="s">
        <v>800</v>
      </c>
      <c r="B1019" s="102">
        <f>SUM(B1020:B1026)</f>
        <v>2437</v>
      </c>
      <c r="C1019" s="120">
        <f>SUM(C1020:C1026)</f>
        <v>2400</v>
      </c>
      <c r="D1019" s="107">
        <f>C1019/B1019</f>
        <v>0.984817398440706</v>
      </c>
    </row>
    <row r="1020" spans="1:4">
      <c r="A1020" s="138" t="s">
        <v>33</v>
      </c>
      <c r="B1020" s="102">
        <v>1</v>
      </c>
      <c r="C1020" s="111"/>
      <c r="D1020" s="114">
        <v>0</v>
      </c>
    </row>
    <row r="1021" hidden="1" spans="1:4">
      <c r="A1021" s="139" t="s">
        <v>34</v>
      </c>
      <c r="B1021" s="108"/>
      <c r="C1021" s="111"/>
      <c r="D1021" s="109"/>
    </row>
    <row r="1022" hidden="1" spans="1:4">
      <c r="A1022" s="139" t="s">
        <v>35</v>
      </c>
      <c r="B1022" s="108"/>
      <c r="C1022" s="111"/>
      <c r="D1022" s="109"/>
    </row>
    <row r="1023" hidden="1" spans="1:4">
      <c r="A1023" s="139" t="s">
        <v>801</v>
      </c>
      <c r="B1023" s="108"/>
      <c r="C1023" s="111"/>
      <c r="D1023" s="109"/>
    </row>
    <row r="1024" spans="1:4">
      <c r="A1024" s="138" t="s">
        <v>802</v>
      </c>
      <c r="B1024" s="102">
        <v>1000</v>
      </c>
      <c r="C1024" s="111">
        <v>1000</v>
      </c>
      <c r="D1024" s="109">
        <f>C1024/B1024</f>
        <v>1</v>
      </c>
    </row>
    <row r="1025" hidden="1" spans="1:4">
      <c r="A1025" s="139" t="s">
        <v>803</v>
      </c>
      <c r="B1025" s="108"/>
      <c r="C1025" s="111"/>
      <c r="D1025" s="109"/>
    </row>
    <row r="1026" spans="1:4">
      <c r="A1026" s="138" t="s">
        <v>804</v>
      </c>
      <c r="B1026" s="102">
        <v>1436</v>
      </c>
      <c r="C1026" s="111">
        <v>1400</v>
      </c>
      <c r="D1026" s="109">
        <f>C1026/B1026</f>
        <v>0.974930362116992</v>
      </c>
    </row>
    <row r="1027" hidden="1" spans="1:4">
      <c r="A1027" s="137" t="s">
        <v>805</v>
      </c>
      <c r="B1027" s="105"/>
      <c r="C1027" s="120"/>
      <c r="D1027" s="107"/>
    </row>
    <row r="1028" hidden="1" spans="1:4">
      <c r="A1028" s="139" t="s">
        <v>806</v>
      </c>
      <c r="B1028" s="108"/>
      <c r="C1028" s="111"/>
      <c r="D1028" s="109"/>
    </row>
    <row r="1029" hidden="1" spans="1:4">
      <c r="A1029" s="139" t="s">
        <v>807</v>
      </c>
      <c r="B1029" s="108"/>
      <c r="C1029" s="111"/>
      <c r="D1029" s="109"/>
    </row>
    <row r="1030" hidden="1" spans="1:4">
      <c r="A1030" s="139" t="s">
        <v>808</v>
      </c>
      <c r="B1030" s="108"/>
      <c r="C1030" s="111"/>
      <c r="D1030" s="109"/>
    </row>
    <row r="1031" hidden="1" spans="1:4">
      <c r="A1031" s="139" t="s">
        <v>809</v>
      </c>
      <c r="B1031" s="108"/>
      <c r="C1031" s="111"/>
      <c r="D1031" s="109"/>
    </row>
    <row r="1032" hidden="1" spans="1:4">
      <c r="A1032" s="139" t="s">
        <v>810</v>
      </c>
      <c r="B1032" s="108"/>
      <c r="C1032" s="111"/>
      <c r="D1032" s="109"/>
    </row>
    <row r="1033" spans="1:4">
      <c r="A1033" s="138" t="s">
        <v>811</v>
      </c>
      <c r="B1033" s="102">
        <f>B1034+B1044+B1050</f>
        <v>968</v>
      </c>
      <c r="C1033" s="132">
        <f>C1034+C1044+C1050</f>
        <v>586</v>
      </c>
      <c r="D1033" s="103">
        <f t="shared" ref="D1033:D1036" si="78">C1033/B1033</f>
        <v>0.605371900826446</v>
      </c>
    </row>
    <row r="1034" spans="1:4">
      <c r="A1034" s="138" t="s">
        <v>812</v>
      </c>
      <c r="B1034" s="102">
        <f>SUM(B1035:B1043)</f>
        <v>377</v>
      </c>
      <c r="C1034" s="120">
        <f>SUM(C1035:C1043)</f>
        <v>286</v>
      </c>
      <c r="D1034" s="107">
        <f t="shared" si="78"/>
        <v>0.758620689655172</v>
      </c>
    </row>
    <row r="1035" spans="1:4">
      <c r="A1035" s="138" t="s">
        <v>33</v>
      </c>
      <c r="B1035" s="102">
        <v>320</v>
      </c>
      <c r="C1035" s="111">
        <v>262</v>
      </c>
      <c r="D1035" s="109">
        <f t="shared" si="78"/>
        <v>0.81875</v>
      </c>
    </row>
    <row r="1036" spans="1:4">
      <c r="A1036" s="138" t="s">
        <v>34</v>
      </c>
      <c r="B1036" s="102">
        <v>12</v>
      </c>
      <c r="C1036" s="111">
        <v>24</v>
      </c>
      <c r="D1036" s="109">
        <f t="shared" si="78"/>
        <v>2</v>
      </c>
    </row>
    <row r="1037" hidden="1" spans="1:4">
      <c r="A1037" s="139" t="s">
        <v>35</v>
      </c>
      <c r="B1037" s="108"/>
      <c r="C1037" s="111"/>
      <c r="D1037" s="109"/>
    </row>
    <row r="1038" hidden="1" spans="1:4">
      <c r="A1038" s="139" t="s">
        <v>813</v>
      </c>
      <c r="B1038" s="108"/>
      <c r="C1038" s="111"/>
      <c r="D1038" s="109"/>
    </row>
    <row r="1039" hidden="1" spans="1:4">
      <c r="A1039" s="139" t="s">
        <v>814</v>
      </c>
      <c r="B1039" s="108"/>
      <c r="C1039" s="111"/>
      <c r="D1039" s="109"/>
    </row>
    <row r="1040" hidden="1" spans="1:4">
      <c r="A1040" s="139" t="s">
        <v>815</v>
      </c>
      <c r="B1040" s="108"/>
      <c r="C1040" s="111"/>
      <c r="D1040" s="109"/>
    </row>
    <row r="1041" hidden="1" spans="1:4">
      <c r="A1041" s="139" t="s">
        <v>816</v>
      </c>
      <c r="B1041" s="108"/>
      <c r="C1041" s="111"/>
      <c r="D1041" s="109"/>
    </row>
    <row r="1042" hidden="1" spans="1:4">
      <c r="A1042" s="139" t="s">
        <v>42</v>
      </c>
      <c r="B1042" s="108"/>
      <c r="C1042" s="111"/>
      <c r="D1042" s="109"/>
    </row>
    <row r="1043" spans="1:4">
      <c r="A1043" s="138" t="s">
        <v>817</v>
      </c>
      <c r="B1043" s="102">
        <v>45</v>
      </c>
      <c r="C1043" s="111"/>
      <c r="D1043" s="114">
        <v>0</v>
      </c>
    </row>
    <row r="1044" spans="1:4">
      <c r="A1044" s="138" t="s">
        <v>818</v>
      </c>
      <c r="B1044" s="102">
        <f>SUM(B1045:B1049)</f>
        <v>479</v>
      </c>
      <c r="C1044" s="120">
        <f>SUM(C1045:C1049)</f>
        <v>300</v>
      </c>
      <c r="D1044" s="107">
        <f>C1044/B1044</f>
        <v>0.626304801670146</v>
      </c>
    </row>
    <row r="1045" hidden="1" spans="1:4">
      <c r="A1045" s="139" t="s">
        <v>33</v>
      </c>
      <c r="B1045" s="108"/>
      <c r="C1045" s="111"/>
      <c r="D1045" s="109"/>
    </row>
    <row r="1046" hidden="1" spans="1:4">
      <c r="A1046" s="139" t="s">
        <v>34</v>
      </c>
      <c r="B1046" s="108"/>
      <c r="C1046" s="111"/>
      <c r="D1046" s="109"/>
    </row>
    <row r="1047" hidden="1" spans="1:4">
      <c r="A1047" s="139" t="s">
        <v>35</v>
      </c>
      <c r="B1047" s="108"/>
      <c r="C1047" s="111"/>
      <c r="D1047" s="109"/>
    </row>
    <row r="1048" hidden="1" spans="1:4">
      <c r="A1048" s="139" t="s">
        <v>819</v>
      </c>
      <c r="B1048" s="108"/>
      <c r="C1048" s="111"/>
      <c r="D1048" s="109"/>
    </row>
    <row r="1049" spans="1:4">
      <c r="A1049" s="138" t="s">
        <v>820</v>
      </c>
      <c r="B1049" s="102">
        <v>479</v>
      </c>
      <c r="C1049" s="111">
        <v>300</v>
      </c>
      <c r="D1049" s="109">
        <f>C1049/B1049</f>
        <v>0.626304801670146</v>
      </c>
    </row>
    <row r="1050" spans="1:4">
      <c r="A1050" s="138" t="s">
        <v>821</v>
      </c>
      <c r="B1050" s="102">
        <f>SUM(B1051:B1052)</f>
        <v>112</v>
      </c>
      <c r="C1050" s="120">
        <f>SUM(C1051:C1052)</f>
        <v>0</v>
      </c>
      <c r="D1050" s="121">
        <v>0</v>
      </c>
    </row>
    <row r="1051" hidden="1" spans="1:4">
      <c r="A1051" s="139" t="s">
        <v>822</v>
      </c>
      <c r="B1051" s="108"/>
      <c r="C1051" s="111"/>
      <c r="D1051" s="109"/>
    </row>
    <row r="1052" spans="1:4">
      <c r="A1052" s="138" t="s">
        <v>823</v>
      </c>
      <c r="B1052" s="102">
        <v>112</v>
      </c>
      <c r="C1052" s="111"/>
      <c r="D1052" s="114">
        <v>0</v>
      </c>
    </row>
    <row r="1053" spans="1:4">
      <c r="A1053" s="138" t="s">
        <v>824</v>
      </c>
      <c r="B1053" s="102">
        <f>B1054+B1061+B1071+B1077+B1080</f>
        <v>63</v>
      </c>
      <c r="C1053" s="132">
        <f>C1054+C1061+C1071+C1077+C1080</f>
        <v>60</v>
      </c>
      <c r="D1053" s="103">
        <f>C1053/B1053</f>
        <v>0.952380952380952</v>
      </c>
    </row>
    <row r="1054" hidden="1" spans="1:4">
      <c r="A1054" s="137" t="s">
        <v>825</v>
      </c>
      <c r="B1054" s="105"/>
      <c r="C1054" s="120"/>
      <c r="D1054" s="107"/>
    </row>
    <row r="1055" hidden="1" spans="1:4">
      <c r="A1055" s="139" t="s">
        <v>33</v>
      </c>
      <c r="B1055" s="108"/>
      <c r="C1055" s="111"/>
      <c r="D1055" s="109"/>
    </row>
    <row r="1056" hidden="1" spans="1:4">
      <c r="A1056" s="139" t="s">
        <v>34</v>
      </c>
      <c r="B1056" s="108"/>
      <c r="C1056" s="111"/>
      <c r="D1056" s="109"/>
    </row>
    <row r="1057" hidden="1" spans="1:4">
      <c r="A1057" s="139" t="s">
        <v>35</v>
      </c>
      <c r="B1057" s="108"/>
      <c r="C1057" s="111"/>
      <c r="D1057" s="109"/>
    </row>
    <row r="1058" hidden="1" spans="1:4">
      <c r="A1058" s="139" t="s">
        <v>826</v>
      </c>
      <c r="B1058" s="108"/>
      <c r="C1058" s="111"/>
      <c r="D1058" s="109"/>
    </row>
    <row r="1059" hidden="1" spans="1:4">
      <c r="A1059" s="139" t="s">
        <v>42</v>
      </c>
      <c r="B1059" s="108"/>
      <c r="C1059" s="111"/>
      <c r="D1059" s="109"/>
    </row>
    <row r="1060" hidden="1" spans="1:4">
      <c r="A1060" s="139" t="s">
        <v>827</v>
      </c>
      <c r="B1060" s="108"/>
      <c r="C1060" s="111"/>
      <c r="D1060" s="109"/>
    </row>
    <row r="1061" hidden="1" spans="1:4">
      <c r="A1061" s="137" t="s">
        <v>828</v>
      </c>
      <c r="B1061" s="105"/>
      <c r="C1061" s="120"/>
      <c r="D1061" s="107"/>
    </row>
    <row r="1062" hidden="1" spans="1:4">
      <c r="A1062" s="139" t="s">
        <v>829</v>
      </c>
      <c r="B1062" s="108"/>
      <c r="C1062" s="111"/>
      <c r="D1062" s="109"/>
    </row>
    <row r="1063" hidden="1" spans="1:4">
      <c r="A1063" s="139" t="s">
        <v>830</v>
      </c>
      <c r="B1063" s="108"/>
      <c r="C1063" s="111"/>
      <c r="D1063" s="109"/>
    </row>
    <row r="1064" hidden="1" spans="1:4">
      <c r="A1064" s="139" t="s">
        <v>831</v>
      </c>
      <c r="B1064" s="108"/>
      <c r="C1064" s="111"/>
      <c r="D1064" s="109"/>
    </row>
    <row r="1065" hidden="1" spans="1:4">
      <c r="A1065" s="139" t="s">
        <v>832</v>
      </c>
      <c r="B1065" s="108"/>
      <c r="C1065" s="111"/>
      <c r="D1065" s="109"/>
    </row>
    <row r="1066" hidden="1" spans="1:4">
      <c r="A1066" s="139" t="s">
        <v>833</v>
      </c>
      <c r="B1066" s="108"/>
      <c r="C1066" s="111"/>
      <c r="D1066" s="109"/>
    </row>
    <row r="1067" hidden="1" spans="1:4">
      <c r="A1067" s="139" t="s">
        <v>834</v>
      </c>
      <c r="B1067" s="108"/>
      <c r="C1067" s="111"/>
      <c r="D1067" s="109"/>
    </row>
    <row r="1068" hidden="1" spans="1:4">
      <c r="A1068" s="139" t="s">
        <v>835</v>
      </c>
      <c r="B1068" s="108"/>
      <c r="C1068" s="111"/>
      <c r="D1068" s="109"/>
    </row>
    <row r="1069" hidden="1" spans="1:4">
      <c r="A1069" s="139" t="s">
        <v>836</v>
      </c>
      <c r="B1069" s="108"/>
      <c r="C1069" s="111"/>
      <c r="D1069" s="109"/>
    </row>
    <row r="1070" hidden="1" spans="1:4">
      <c r="A1070" s="139" t="s">
        <v>837</v>
      </c>
      <c r="B1070" s="108"/>
      <c r="C1070" s="111"/>
      <c r="D1070" s="109"/>
    </row>
    <row r="1071" hidden="1" spans="1:4">
      <c r="A1071" s="137" t="s">
        <v>838</v>
      </c>
      <c r="B1071" s="105"/>
      <c r="C1071" s="120"/>
      <c r="D1071" s="107"/>
    </row>
    <row r="1072" hidden="1" spans="1:4">
      <c r="A1072" s="139" t="s">
        <v>839</v>
      </c>
      <c r="B1072" s="108"/>
      <c r="C1072" s="111"/>
      <c r="D1072" s="109"/>
    </row>
    <row r="1073" hidden="1" spans="1:4">
      <c r="A1073" s="140" t="s">
        <v>840</v>
      </c>
      <c r="B1073" s="108"/>
      <c r="C1073" s="111"/>
      <c r="D1073" s="109"/>
    </row>
    <row r="1074" hidden="1" spans="1:4">
      <c r="A1074" s="139" t="s">
        <v>841</v>
      </c>
      <c r="B1074" s="108"/>
      <c r="C1074" s="111"/>
      <c r="D1074" s="109"/>
    </row>
    <row r="1075" hidden="1" spans="1:4">
      <c r="A1075" s="139" t="s">
        <v>842</v>
      </c>
      <c r="B1075" s="108"/>
      <c r="C1075" s="111"/>
      <c r="D1075" s="109"/>
    </row>
    <row r="1076" hidden="1" spans="1:4">
      <c r="A1076" s="139" t="s">
        <v>843</v>
      </c>
      <c r="B1076" s="108"/>
      <c r="C1076" s="111"/>
      <c r="D1076" s="109"/>
    </row>
    <row r="1077" hidden="1" spans="1:4">
      <c r="A1077" s="137" t="s">
        <v>844</v>
      </c>
      <c r="B1077" s="105"/>
      <c r="C1077" s="120"/>
      <c r="D1077" s="107"/>
    </row>
    <row r="1078" hidden="1" spans="1:4">
      <c r="A1078" s="139" t="s">
        <v>845</v>
      </c>
      <c r="B1078" s="108"/>
      <c r="C1078" s="111"/>
      <c r="D1078" s="109"/>
    </row>
    <row r="1079" hidden="1" spans="1:4">
      <c r="A1079" s="139" t="s">
        <v>846</v>
      </c>
      <c r="B1079" s="108"/>
      <c r="C1079" s="111"/>
      <c r="D1079" s="109"/>
    </row>
    <row r="1080" spans="1:4">
      <c r="A1080" s="138" t="s">
        <v>847</v>
      </c>
      <c r="B1080" s="102">
        <f>SUM(B1081:B1082)</f>
        <v>63</v>
      </c>
      <c r="C1080" s="120">
        <f>SUM(C1081:C1082)</f>
        <v>60</v>
      </c>
      <c r="D1080" s="107">
        <f t="shared" ref="D1080:D1082" si="79">C1080/B1080</f>
        <v>0.952380952380952</v>
      </c>
    </row>
    <row r="1081" spans="1:4">
      <c r="A1081" s="138" t="s">
        <v>848</v>
      </c>
      <c r="B1081" s="102">
        <v>52</v>
      </c>
      <c r="C1081" s="111">
        <v>50</v>
      </c>
      <c r="D1081" s="109">
        <f t="shared" si="79"/>
        <v>0.961538461538462</v>
      </c>
    </row>
    <row r="1082" spans="1:4">
      <c r="A1082" s="138" t="s">
        <v>849</v>
      </c>
      <c r="B1082" s="102">
        <v>11</v>
      </c>
      <c r="C1082" s="111">
        <v>10</v>
      </c>
      <c r="D1082" s="109">
        <f t="shared" si="79"/>
        <v>0.909090909090909</v>
      </c>
    </row>
    <row r="1083" hidden="1" spans="1:4">
      <c r="A1083" s="141" t="s">
        <v>850</v>
      </c>
      <c r="B1083" s="101">
        <f>SUM(B1084:B1092)</f>
        <v>0</v>
      </c>
      <c r="C1083" s="132">
        <f>SUM(C1084:C1092)</f>
        <v>0</v>
      </c>
      <c r="D1083" s="103"/>
    </row>
    <row r="1084" hidden="1" spans="1:4">
      <c r="A1084" s="139" t="s">
        <v>851</v>
      </c>
      <c r="B1084" s="108"/>
      <c r="C1084" s="111"/>
      <c r="D1084" s="109"/>
    </row>
    <row r="1085" hidden="1" spans="1:4">
      <c r="A1085" s="139" t="s">
        <v>852</v>
      </c>
      <c r="B1085" s="108"/>
      <c r="C1085" s="111"/>
      <c r="D1085" s="109"/>
    </row>
    <row r="1086" hidden="1" spans="1:4">
      <c r="A1086" s="139" t="s">
        <v>853</v>
      </c>
      <c r="B1086" s="108"/>
      <c r="C1086" s="111"/>
      <c r="D1086" s="109"/>
    </row>
    <row r="1087" hidden="1" spans="1:4">
      <c r="A1087" s="139" t="s">
        <v>854</v>
      </c>
      <c r="B1087" s="108"/>
      <c r="C1087" s="111"/>
      <c r="D1087" s="109"/>
    </row>
    <row r="1088" hidden="1" spans="1:4">
      <c r="A1088" s="139" t="s">
        <v>855</v>
      </c>
      <c r="B1088" s="108"/>
      <c r="C1088" s="111"/>
      <c r="D1088" s="109"/>
    </row>
    <row r="1089" hidden="1" spans="1:4">
      <c r="A1089" s="139" t="s">
        <v>856</v>
      </c>
      <c r="B1089" s="108"/>
      <c r="C1089" s="111"/>
      <c r="D1089" s="109"/>
    </row>
    <row r="1090" hidden="1" spans="1:4">
      <c r="A1090" s="139" t="s">
        <v>857</v>
      </c>
      <c r="B1090" s="108"/>
      <c r="C1090" s="111"/>
      <c r="D1090" s="109"/>
    </row>
    <row r="1091" hidden="1" spans="1:4">
      <c r="A1091" s="139" t="s">
        <v>858</v>
      </c>
      <c r="B1091" s="108"/>
      <c r="C1091" s="111"/>
      <c r="D1091" s="109"/>
    </row>
    <row r="1092" hidden="1" spans="1:4">
      <c r="A1092" s="139" t="s">
        <v>859</v>
      </c>
      <c r="B1092" s="108"/>
      <c r="C1092" s="111"/>
      <c r="D1092" s="109"/>
    </row>
    <row r="1093" spans="1:4">
      <c r="A1093" s="138" t="s">
        <v>860</v>
      </c>
      <c r="B1093" s="102">
        <f>B1094+B1121+B1136</f>
        <v>2864</v>
      </c>
      <c r="C1093" s="132">
        <f>C1094+C1121+C1136</f>
        <v>2328</v>
      </c>
      <c r="D1093" s="103">
        <f t="shared" ref="D1093:D1096" si="80">C1093/B1093</f>
        <v>0.812849162011173</v>
      </c>
    </row>
    <row r="1094" spans="1:4">
      <c r="A1094" s="138" t="s">
        <v>861</v>
      </c>
      <c r="B1094" s="102">
        <f>SUM(B1095:B1120)</f>
        <v>2743</v>
      </c>
      <c r="C1094" s="120">
        <f>SUM(C1095:C1120)</f>
        <v>2262</v>
      </c>
      <c r="D1094" s="107">
        <f t="shared" si="80"/>
        <v>0.824644549763033</v>
      </c>
    </row>
    <row r="1095" spans="1:4">
      <c r="A1095" s="138" t="s">
        <v>33</v>
      </c>
      <c r="B1095" s="102">
        <v>1299</v>
      </c>
      <c r="C1095" s="111">
        <v>2013</v>
      </c>
      <c r="D1095" s="109">
        <f t="shared" si="80"/>
        <v>1.54965357967667</v>
      </c>
    </row>
    <row r="1096" spans="1:4">
      <c r="A1096" s="138" t="s">
        <v>34</v>
      </c>
      <c r="B1096" s="102">
        <v>162</v>
      </c>
      <c r="C1096" s="111">
        <v>144</v>
      </c>
      <c r="D1096" s="109">
        <f t="shared" si="80"/>
        <v>0.888888888888889</v>
      </c>
    </row>
    <row r="1097" hidden="1" spans="1:4">
      <c r="A1097" s="139" t="s">
        <v>35</v>
      </c>
      <c r="B1097" s="108"/>
      <c r="C1097" s="111"/>
      <c r="D1097" s="109"/>
    </row>
    <row r="1098" spans="1:4">
      <c r="A1098" s="138" t="s">
        <v>862</v>
      </c>
      <c r="B1098" s="102">
        <v>952</v>
      </c>
      <c r="C1098" s="111">
        <v>15</v>
      </c>
      <c r="D1098" s="109">
        <f>C1098/B1098</f>
        <v>0.0157563025210084</v>
      </c>
    </row>
    <row r="1099" spans="1:4">
      <c r="A1099" s="138" t="s">
        <v>863</v>
      </c>
      <c r="B1099" s="102">
        <v>103</v>
      </c>
      <c r="C1099" s="111"/>
      <c r="D1099" s="114">
        <v>0</v>
      </c>
    </row>
    <row r="1100" spans="1:4">
      <c r="A1100" s="138" t="s">
        <v>864</v>
      </c>
      <c r="B1100" s="102">
        <v>22</v>
      </c>
      <c r="C1100" s="111"/>
      <c r="D1100" s="114">
        <v>0</v>
      </c>
    </row>
    <row r="1101" hidden="1" spans="1:4">
      <c r="A1101" s="139" t="s">
        <v>865</v>
      </c>
      <c r="B1101" s="108"/>
      <c r="C1101" s="111"/>
      <c r="D1101" s="109"/>
    </row>
    <row r="1102" spans="1:4">
      <c r="A1102" s="138" t="s">
        <v>866</v>
      </c>
      <c r="B1102" s="102">
        <v>126</v>
      </c>
      <c r="C1102" s="111"/>
      <c r="D1102" s="114">
        <v>0</v>
      </c>
    </row>
    <row r="1103" spans="1:4">
      <c r="A1103" s="138" t="s">
        <v>867</v>
      </c>
      <c r="B1103" s="102">
        <v>41</v>
      </c>
      <c r="C1103" s="111"/>
      <c r="D1103" s="114">
        <v>0</v>
      </c>
    </row>
    <row r="1104" hidden="1" spans="1:4">
      <c r="A1104" s="139" t="s">
        <v>868</v>
      </c>
      <c r="B1104" s="108"/>
      <c r="C1104" s="111"/>
      <c r="D1104" s="109"/>
    </row>
    <row r="1105" hidden="1" spans="1:4">
      <c r="A1105" s="139" t="s">
        <v>869</v>
      </c>
      <c r="B1105" s="108"/>
      <c r="C1105" s="111"/>
      <c r="D1105" s="109"/>
    </row>
    <row r="1106" hidden="1" spans="1:4">
      <c r="A1106" s="139" t="s">
        <v>870</v>
      </c>
      <c r="B1106" s="108"/>
      <c r="C1106" s="111"/>
      <c r="D1106" s="109"/>
    </row>
    <row r="1107" hidden="1" spans="1:4">
      <c r="A1107" s="139" t="s">
        <v>871</v>
      </c>
      <c r="B1107" s="108"/>
      <c r="C1107" s="111"/>
      <c r="D1107" s="109"/>
    </row>
    <row r="1108" spans="1:4">
      <c r="A1108" s="138" t="s">
        <v>872</v>
      </c>
      <c r="B1108" s="102"/>
      <c r="C1108" s="111">
        <v>90</v>
      </c>
      <c r="D1108" s="114">
        <v>0</v>
      </c>
    </row>
    <row r="1109" hidden="1" spans="1:4">
      <c r="A1109" s="139" t="s">
        <v>873</v>
      </c>
      <c r="B1109" s="108"/>
      <c r="C1109" s="111"/>
      <c r="D1109" s="109"/>
    </row>
    <row r="1110" hidden="1" spans="1:4">
      <c r="A1110" s="139" t="s">
        <v>874</v>
      </c>
      <c r="B1110" s="108"/>
      <c r="C1110" s="111"/>
      <c r="D1110" s="109"/>
    </row>
    <row r="1111" hidden="1" spans="1:4">
      <c r="A1111" s="139" t="s">
        <v>875</v>
      </c>
      <c r="B1111" s="108"/>
      <c r="C1111" s="111"/>
      <c r="D1111" s="109"/>
    </row>
    <row r="1112" hidden="1" spans="1:4">
      <c r="A1112" s="139" t="s">
        <v>876</v>
      </c>
      <c r="B1112" s="108"/>
      <c r="C1112" s="111"/>
      <c r="D1112" s="109"/>
    </row>
    <row r="1113" hidden="1" spans="1:4">
      <c r="A1113" s="139" t="s">
        <v>877</v>
      </c>
      <c r="B1113" s="108"/>
      <c r="C1113" s="111"/>
      <c r="D1113" s="109"/>
    </row>
    <row r="1114" hidden="1" spans="1:4">
      <c r="A1114" s="139" t="s">
        <v>878</v>
      </c>
      <c r="B1114" s="108"/>
      <c r="C1114" s="111"/>
      <c r="D1114" s="109"/>
    </row>
    <row r="1115" hidden="1" spans="1:4">
      <c r="A1115" s="139" t="s">
        <v>879</v>
      </c>
      <c r="B1115" s="108"/>
      <c r="C1115" s="111"/>
      <c r="D1115" s="109"/>
    </row>
    <row r="1116" hidden="1" spans="1:4">
      <c r="A1116" s="139" t="s">
        <v>880</v>
      </c>
      <c r="B1116" s="108"/>
      <c r="C1116" s="111"/>
      <c r="D1116" s="109"/>
    </row>
    <row r="1117" hidden="1" spans="1:4">
      <c r="A1117" s="139" t="s">
        <v>881</v>
      </c>
      <c r="B1117" s="108"/>
      <c r="C1117" s="111"/>
      <c r="D1117" s="109"/>
    </row>
    <row r="1118" spans="1:4">
      <c r="A1118" s="138" t="s">
        <v>882</v>
      </c>
      <c r="B1118" s="102">
        <v>38</v>
      </c>
      <c r="C1118" s="111"/>
      <c r="D1118" s="114">
        <v>0</v>
      </c>
    </row>
    <row r="1119" hidden="1" spans="1:4">
      <c r="A1119" s="139" t="s">
        <v>42</v>
      </c>
      <c r="B1119" s="108"/>
      <c r="C1119" s="111"/>
      <c r="D1119" s="109"/>
    </row>
    <row r="1120" hidden="1" spans="1:4">
      <c r="A1120" s="139" t="s">
        <v>883</v>
      </c>
      <c r="B1120" s="108"/>
      <c r="C1120" s="111"/>
      <c r="D1120" s="109"/>
    </row>
    <row r="1121" spans="1:4">
      <c r="A1121" s="138" t="s">
        <v>884</v>
      </c>
      <c r="B1121" s="102">
        <f>SUM(B1122:B1135)</f>
        <v>121</v>
      </c>
      <c r="C1121" s="120">
        <f>SUM(C1122:C1135)</f>
        <v>66</v>
      </c>
      <c r="D1121" s="107">
        <f>C1121/B1121</f>
        <v>0.545454545454545</v>
      </c>
    </row>
    <row r="1122" spans="1:4">
      <c r="A1122" s="138" t="s">
        <v>33</v>
      </c>
      <c r="B1122" s="102">
        <v>23</v>
      </c>
      <c r="C1122" s="111">
        <v>23</v>
      </c>
      <c r="D1122" s="109">
        <f>C1122/B1122</f>
        <v>1</v>
      </c>
    </row>
    <row r="1123" hidden="1" spans="1:4">
      <c r="A1123" s="139" t="s">
        <v>34</v>
      </c>
      <c r="B1123" s="108"/>
      <c r="C1123" s="111"/>
      <c r="D1123" s="109"/>
    </row>
    <row r="1124" hidden="1" spans="1:4">
      <c r="A1124" s="139" t="s">
        <v>35</v>
      </c>
      <c r="B1124" s="108"/>
      <c r="C1124" s="111"/>
      <c r="D1124" s="109"/>
    </row>
    <row r="1125" hidden="1" spans="1:4">
      <c r="A1125" s="139" t="s">
        <v>885</v>
      </c>
      <c r="B1125" s="108"/>
      <c r="C1125" s="111"/>
      <c r="D1125" s="109"/>
    </row>
    <row r="1126" hidden="1" spans="1:4">
      <c r="A1126" s="139" t="s">
        <v>886</v>
      </c>
      <c r="B1126" s="108"/>
      <c r="C1126" s="111"/>
      <c r="D1126" s="109"/>
    </row>
    <row r="1127" hidden="1" spans="1:4">
      <c r="A1127" s="139" t="s">
        <v>887</v>
      </c>
      <c r="B1127" s="108"/>
      <c r="C1127" s="111"/>
      <c r="D1127" s="109"/>
    </row>
    <row r="1128" spans="1:4">
      <c r="A1128" s="138" t="s">
        <v>888</v>
      </c>
      <c r="B1128" s="102">
        <v>30</v>
      </c>
      <c r="C1128" s="111">
        <v>30</v>
      </c>
      <c r="D1128" s="109">
        <f t="shared" ref="D1128:D1130" si="81">C1128/B1128</f>
        <v>1</v>
      </c>
    </row>
    <row r="1129" spans="1:4">
      <c r="A1129" s="138" t="s">
        <v>889</v>
      </c>
      <c r="B1129" s="102">
        <v>8</v>
      </c>
      <c r="C1129" s="111">
        <v>8</v>
      </c>
      <c r="D1129" s="109">
        <f t="shared" si="81"/>
        <v>1</v>
      </c>
    </row>
    <row r="1130" spans="1:4">
      <c r="A1130" s="138" t="s">
        <v>890</v>
      </c>
      <c r="B1130" s="102">
        <v>5</v>
      </c>
      <c r="C1130" s="111">
        <v>5</v>
      </c>
      <c r="D1130" s="109">
        <f t="shared" si="81"/>
        <v>1</v>
      </c>
    </row>
    <row r="1131" hidden="1" spans="1:4">
      <c r="A1131" s="139" t="s">
        <v>891</v>
      </c>
      <c r="B1131" s="108"/>
      <c r="C1131" s="111"/>
      <c r="D1131" s="109"/>
    </row>
    <row r="1132" hidden="1" spans="1:4">
      <c r="A1132" s="139" t="s">
        <v>892</v>
      </c>
      <c r="B1132" s="108"/>
      <c r="C1132" s="111"/>
      <c r="D1132" s="109"/>
    </row>
    <row r="1133" hidden="1" spans="1:4">
      <c r="A1133" s="139" t="s">
        <v>893</v>
      </c>
      <c r="B1133" s="108"/>
      <c r="C1133" s="111"/>
      <c r="D1133" s="109"/>
    </row>
    <row r="1134" hidden="1" spans="1:4">
      <c r="A1134" s="139" t="s">
        <v>894</v>
      </c>
      <c r="B1134" s="108"/>
      <c r="C1134" s="111"/>
      <c r="D1134" s="109"/>
    </row>
    <row r="1135" spans="1:4">
      <c r="A1135" s="138" t="s">
        <v>895</v>
      </c>
      <c r="B1135" s="102">
        <v>55</v>
      </c>
      <c r="C1135" s="111"/>
      <c r="D1135" s="114">
        <v>0</v>
      </c>
    </row>
    <row r="1136" hidden="1" spans="1:4">
      <c r="A1136" s="137" t="s">
        <v>896</v>
      </c>
      <c r="B1136" s="105"/>
      <c r="C1136" s="120"/>
      <c r="D1136" s="107"/>
    </row>
    <row r="1137" spans="1:4">
      <c r="A1137" s="138" t="s">
        <v>897</v>
      </c>
      <c r="B1137" s="102">
        <f>B1138+B1149+B1153</f>
        <v>12414</v>
      </c>
      <c r="C1137" s="132">
        <f>C1138+C1149+C1153</f>
        <v>12215</v>
      </c>
      <c r="D1137" s="103">
        <f t="shared" ref="D1137:D1141" si="82">C1137/B1137</f>
        <v>0.983969711615918</v>
      </c>
    </row>
    <row r="1138" spans="1:4">
      <c r="A1138" s="138" t="s">
        <v>898</v>
      </c>
      <c r="B1138" s="102">
        <f>SUM(B1139:B1148)</f>
        <v>10129</v>
      </c>
      <c r="C1138" s="120">
        <f>SUM(C1139:C1148)</f>
        <v>10014</v>
      </c>
      <c r="D1138" s="107">
        <f t="shared" si="82"/>
        <v>0.988646460657518</v>
      </c>
    </row>
    <row r="1139" hidden="1" spans="1:4">
      <c r="A1139" s="139" t="s">
        <v>899</v>
      </c>
      <c r="B1139" s="108"/>
      <c r="C1139" s="111"/>
      <c r="D1139" s="109"/>
    </row>
    <row r="1140" hidden="1" spans="1:4">
      <c r="A1140" s="139" t="s">
        <v>900</v>
      </c>
      <c r="B1140" s="108"/>
      <c r="C1140" s="111"/>
      <c r="D1140" s="109"/>
    </row>
    <row r="1141" spans="1:4">
      <c r="A1141" s="138" t="s">
        <v>901</v>
      </c>
      <c r="B1141" s="102">
        <v>6509</v>
      </c>
      <c r="C1141" s="111">
        <v>6000</v>
      </c>
      <c r="D1141" s="109">
        <f t="shared" si="82"/>
        <v>0.921800583807036</v>
      </c>
    </row>
    <row r="1142" hidden="1" spans="1:4">
      <c r="A1142" s="139" t="s">
        <v>902</v>
      </c>
      <c r="B1142" s="108"/>
      <c r="C1142" s="111"/>
      <c r="D1142" s="109"/>
    </row>
    <row r="1143" spans="1:4">
      <c r="A1143" s="138" t="s">
        <v>903</v>
      </c>
      <c r="B1143" s="102">
        <v>50</v>
      </c>
      <c r="C1143" s="111">
        <v>14</v>
      </c>
      <c r="D1143" s="109">
        <f t="shared" ref="D1143:D1146" si="83">C1143/B1143</f>
        <v>0.28</v>
      </c>
    </row>
    <row r="1144" spans="1:4">
      <c r="A1144" s="138" t="s">
        <v>904</v>
      </c>
      <c r="B1144" s="102">
        <v>1052</v>
      </c>
      <c r="C1144" s="111">
        <v>1000</v>
      </c>
      <c r="D1144" s="109">
        <f t="shared" si="83"/>
        <v>0.950570342205323</v>
      </c>
    </row>
    <row r="1145" hidden="1" spans="1:4">
      <c r="A1145" s="139" t="s">
        <v>905</v>
      </c>
      <c r="B1145" s="108"/>
      <c r="C1145" s="111"/>
      <c r="D1145" s="109"/>
    </row>
    <row r="1146" spans="1:4">
      <c r="A1146" s="138" t="s">
        <v>906</v>
      </c>
      <c r="B1146" s="102">
        <v>247</v>
      </c>
      <c r="C1146" s="111">
        <v>1000</v>
      </c>
      <c r="D1146" s="109">
        <f t="shared" si="83"/>
        <v>4.04858299595142</v>
      </c>
    </row>
    <row r="1147" hidden="1" spans="1:4">
      <c r="A1147" s="139" t="s">
        <v>907</v>
      </c>
      <c r="B1147" s="108"/>
      <c r="C1147" s="111"/>
      <c r="D1147" s="109"/>
    </row>
    <row r="1148" spans="1:4">
      <c r="A1148" s="138" t="s">
        <v>908</v>
      </c>
      <c r="B1148" s="102">
        <v>2271</v>
      </c>
      <c r="C1148" s="111">
        <v>2000</v>
      </c>
      <c r="D1148" s="109">
        <f t="shared" ref="D1148:D1150" si="84">C1148/B1148</f>
        <v>0.880669308674593</v>
      </c>
    </row>
    <row r="1149" spans="1:4">
      <c r="A1149" s="138" t="s">
        <v>909</v>
      </c>
      <c r="B1149" s="102">
        <f>SUM(B1150:B1152)</f>
        <v>2285</v>
      </c>
      <c r="C1149" s="120">
        <f>SUM(C1150:C1152)</f>
        <v>2201</v>
      </c>
      <c r="D1149" s="107">
        <f t="shared" si="84"/>
        <v>0.963238512035011</v>
      </c>
    </row>
    <row r="1150" spans="1:4">
      <c r="A1150" s="138" t="s">
        <v>910</v>
      </c>
      <c r="B1150" s="102">
        <v>2285</v>
      </c>
      <c r="C1150" s="111">
        <v>2201</v>
      </c>
      <c r="D1150" s="109">
        <f t="shared" si="84"/>
        <v>0.963238512035011</v>
      </c>
    </row>
    <row r="1151" hidden="1" spans="1:4">
      <c r="A1151" s="139" t="s">
        <v>911</v>
      </c>
      <c r="B1151" s="108"/>
      <c r="C1151" s="111"/>
      <c r="D1151" s="109"/>
    </row>
    <row r="1152" hidden="1" spans="1:4">
      <c r="A1152" s="139" t="s">
        <v>912</v>
      </c>
      <c r="B1152" s="108"/>
      <c r="C1152" s="111"/>
      <c r="D1152" s="109"/>
    </row>
    <row r="1153" hidden="1" spans="1:4">
      <c r="A1153" s="137" t="s">
        <v>913</v>
      </c>
      <c r="B1153" s="105"/>
      <c r="C1153" s="120"/>
      <c r="D1153" s="107"/>
    </row>
    <row r="1154" hidden="1" spans="1:4">
      <c r="A1154" s="139" t="s">
        <v>914</v>
      </c>
      <c r="B1154" s="108"/>
      <c r="C1154" s="111"/>
      <c r="D1154" s="109"/>
    </row>
    <row r="1155" hidden="1" spans="1:4">
      <c r="A1155" s="139" t="s">
        <v>915</v>
      </c>
      <c r="B1155" s="108"/>
      <c r="C1155" s="111"/>
      <c r="D1155" s="109"/>
    </row>
    <row r="1156" hidden="1" spans="1:4">
      <c r="A1156" s="139" t="s">
        <v>916</v>
      </c>
      <c r="B1156" s="108"/>
      <c r="C1156" s="111"/>
      <c r="D1156" s="109"/>
    </row>
    <row r="1157" spans="1:4">
      <c r="A1157" s="138" t="s">
        <v>917</v>
      </c>
      <c r="B1157" s="102">
        <f>B1158+B1176+B1182+B1188</f>
        <v>135</v>
      </c>
      <c r="C1157" s="132">
        <f>C1158+C1176+C1182+C1188</f>
        <v>175</v>
      </c>
      <c r="D1157" s="103">
        <f>C1157/B1157</f>
        <v>1.2962962962963</v>
      </c>
    </row>
    <row r="1158" spans="1:4">
      <c r="A1158" s="138" t="s">
        <v>918</v>
      </c>
      <c r="B1158" s="102">
        <f>SUM(B1159:B1175)</f>
        <v>80</v>
      </c>
      <c r="C1158" s="120">
        <f>SUM(C1159:C1175)</f>
        <v>80</v>
      </c>
      <c r="D1158" s="107">
        <f>C1158/B1158</f>
        <v>1</v>
      </c>
    </row>
    <row r="1159" hidden="1" spans="1:4">
      <c r="A1159" s="139" t="s">
        <v>33</v>
      </c>
      <c r="B1159" s="108"/>
      <c r="C1159" s="111"/>
      <c r="D1159" s="109"/>
    </row>
    <row r="1160" hidden="1" spans="1:4">
      <c r="A1160" s="139" t="s">
        <v>34</v>
      </c>
      <c r="B1160" s="108"/>
      <c r="C1160" s="111"/>
      <c r="D1160" s="109"/>
    </row>
    <row r="1161" hidden="1" spans="1:4">
      <c r="A1161" s="139" t="s">
        <v>35</v>
      </c>
      <c r="B1161" s="108"/>
      <c r="C1161" s="111"/>
      <c r="D1161" s="109"/>
    </row>
    <row r="1162" hidden="1" spans="1:4">
      <c r="A1162" s="139" t="s">
        <v>919</v>
      </c>
      <c r="B1162" s="108"/>
      <c r="C1162" s="111"/>
      <c r="D1162" s="109"/>
    </row>
    <row r="1163" hidden="1" spans="1:4">
      <c r="A1163" s="139" t="s">
        <v>920</v>
      </c>
      <c r="B1163" s="108"/>
      <c r="C1163" s="111"/>
      <c r="D1163" s="109"/>
    </row>
    <row r="1164" hidden="1" spans="1:4">
      <c r="A1164" s="139" t="s">
        <v>921</v>
      </c>
      <c r="B1164" s="108"/>
      <c r="C1164" s="111"/>
      <c r="D1164" s="109"/>
    </row>
    <row r="1165" hidden="1" spans="1:4">
      <c r="A1165" s="139" t="s">
        <v>922</v>
      </c>
      <c r="B1165" s="108"/>
      <c r="C1165" s="111"/>
      <c r="D1165" s="109"/>
    </row>
    <row r="1166" hidden="1" spans="1:4">
      <c r="A1166" s="139" t="s">
        <v>923</v>
      </c>
      <c r="B1166" s="108"/>
      <c r="C1166" s="111"/>
      <c r="D1166" s="109"/>
    </row>
    <row r="1167" hidden="1" spans="1:4">
      <c r="A1167" s="139" t="s">
        <v>924</v>
      </c>
      <c r="B1167" s="108"/>
      <c r="C1167" s="111"/>
      <c r="D1167" s="109"/>
    </row>
    <row r="1168" hidden="1" spans="1:4">
      <c r="A1168" s="139" t="s">
        <v>925</v>
      </c>
      <c r="B1168" s="108"/>
      <c r="C1168" s="111"/>
      <c r="D1168" s="109"/>
    </row>
    <row r="1169" hidden="1" spans="1:4">
      <c r="A1169" s="139" t="s">
        <v>926</v>
      </c>
      <c r="B1169" s="108"/>
      <c r="C1169" s="111"/>
      <c r="D1169" s="109"/>
    </row>
    <row r="1170" hidden="1" spans="1:4">
      <c r="A1170" s="139" t="s">
        <v>927</v>
      </c>
      <c r="B1170" s="108"/>
      <c r="C1170" s="111"/>
      <c r="D1170" s="109"/>
    </row>
    <row r="1171" hidden="1" spans="1:4">
      <c r="A1171" s="139" t="s">
        <v>928</v>
      </c>
      <c r="B1171" s="108"/>
      <c r="C1171" s="111"/>
      <c r="D1171" s="109"/>
    </row>
    <row r="1172" hidden="1" spans="1:4">
      <c r="A1172" s="139" t="s">
        <v>929</v>
      </c>
      <c r="B1172" s="108"/>
      <c r="C1172" s="111"/>
      <c r="D1172" s="109"/>
    </row>
    <row r="1173" hidden="1" spans="1:4">
      <c r="A1173" s="139" t="s">
        <v>930</v>
      </c>
      <c r="B1173" s="108"/>
      <c r="C1173" s="111"/>
      <c r="D1173" s="109"/>
    </row>
    <row r="1174" hidden="1" spans="1:4">
      <c r="A1174" s="139" t="s">
        <v>42</v>
      </c>
      <c r="B1174" s="108"/>
      <c r="C1174" s="111"/>
      <c r="D1174" s="109"/>
    </row>
    <row r="1175" spans="1:4">
      <c r="A1175" s="138" t="s">
        <v>931</v>
      </c>
      <c r="B1175" s="102">
        <v>80</v>
      </c>
      <c r="C1175" s="111">
        <v>80</v>
      </c>
      <c r="D1175" s="109">
        <f>C1175/B1175</f>
        <v>1</v>
      </c>
    </row>
    <row r="1176" hidden="1" spans="1:4">
      <c r="A1176" s="137" t="s">
        <v>932</v>
      </c>
      <c r="B1176" s="105"/>
      <c r="C1176" s="120"/>
      <c r="D1176" s="107"/>
    </row>
    <row r="1177" hidden="1" spans="1:4">
      <c r="A1177" s="139" t="s">
        <v>933</v>
      </c>
      <c r="B1177" s="108"/>
      <c r="C1177" s="111"/>
      <c r="D1177" s="109"/>
    </row>
    <row r="1178" hidden="1" spans="1:4">
      <c r="A1178" s="139" t="s">
        <v>934</v>
      </c>
      <c r="B1178" s="108"/>
      <c r="C1178" s="111"/>
      <c r="D1178" s="109"/>
    </row>
    <row r="1179" hidden="1" spans="1:4">
      <c r="A1179" s="139" t="s">
        <v>935</v>
      </c>
      <c r="B1179" s="108"/>
      <c r="C1179" s="111"/>
      <c r="D1179" s="109"/>
    </row>
    <row r="1180" hidden="1" spans="1:4">
      <c r="A1180" s="139" t="s">
        <v>936</v>
      </c>
      <c r="B1180" s="108"/>
      <c r="C1180" s="111"/>
      <c r="D1180" s="109"/>
    </row>
    <row r="1181" hidden="1" spans="1:4">
      <c r="A1181" s="139" t="s">
        <v>937</v>
      </c>
      <c r="B1181" s="108"/>
      <c r="C1181" s="111"/>
      <c r="D1181" s="109"/>
    </row>
    <row r="1182" spans="1:4">
      <c r="A1182" s="138" t="s">
        <v>938</v>
      </c>
      <c r="B1182" s="102">
        <f>SUM(B1183:B1187)</f>
        <v>55</v>
      </c>
      <c r="C1182" s="120">
        <f>SUM(C1183:C1187)</f>
        <v>95</v>
      </c>
      <c r="D1182" s="107">
        <f>C1182/B1182</f>
        <v>1.72727272727273</v>
      </c>
    </row>
    <row r="1183" spans="1:4">
      <c r="A1183" s="138" t="s">
        <v>939</v>
      </c>
      <c r="B1183" s="102">
        <v>50</v>
      </c>
      <c r="C1183" s="111"/>
      <c r="D1183" s="114">
        <v>0</v>
      </c>
    </row>
    <row r="1184" hidden="1" spans="1:4">
      <c r="A1184" s="139" t="s">
        <v>940</v>
      </c>
      <c r="B1184" s="108"/>
      <c r="C1184" s="111"/>
      <c r="D1184" s="109"/>
    </row>
    <row r="1185" hidden="1" spans="1:4">
      <c r="A1185" s="139" t="s">
        <v>941</v>
      </c>
      <c r="B1185" s="108"/>
      <c r="C1185" s="111"/>
      <c r="D1185" s="109"/>
    </row>
    <row r="1186" hidden="1" spans="1:4">
      <c r="A1186" s="139" t="s">
        <v>942</v>
      </c>
      <c r="B1186" s="108"/>
      <c r="C1186" s="111"/>
      <c r="D1186" s="109"/>
    </row>
    <row r="1187" spans="1:4">
      <c r="A1187" s="138" t="s">
        <v>943</v>
      </c>
      <c r="B1187" s="102">
        <v>5</v>
      </c>
      <c r="C1187" s="111">
        <v>95</v>
      </c>
      <c r="D1187" s="109">
        <f>C1187/B1187</f>
        <v>19</v>
      </c>
    </row>
    <row r="1188" hidden="1" spans="1:4">
      <c r="A1188" s="137" t="s">
        <v>944</v>
      </c>
      <c r="B1188" s="105"/>
      <c r="C1188" s="120"/>
      <c r="D1188" s="107"/>
    </row>
    <row r="1189" hidden="1" spans="1:4">
      <c r="A1189" s="139" t="s">
        <v>945</v>
      </c>
      <c r="B1189" s="108"/>
      <c r="C1189" s="111"/>
      <c r="D1189" s="109"/>
    </row>
    <row r="1190" hidden="1" spans="1:4">
      <c r="A1190" s="139" t="s">
        <v>946</v>
      </c>
      <c r="B1190" s="108"/>
      <c r="C1190" s="111"/>
      <c r="D1190" s="109"/>
    </row>
    <row r="1191" hidden="1" spans="1:4">
      <c r="A1191" s="139" t="s">
        <v>947</v>
      </c>
      <c r="B1191" s="108"/>
      <c r="C1191" s="111"/>
      <c r="D1191" s="109"/>
    </row>
    <row r="1192" hidden="1" spans="1:4">
      <c r="A1192" s="139" t="s">
        <v>948</v>
      </c>
      <c r="B1192" s="108"/>
      <c r="C1192" s="111"/>
      <c r="D1192" s="109"/>
    </row>
    <row r="1193" hidden="1" spans="1:4">
      <c r="A1193" s="139" t="s">
        <v>949</v>
      </c>
      <c r="B1193" s="108"/>
      <c r="C1193" s="111"/>
      <c r="D1193" s="109"/>
    </row>
    <row r="1194" hidden="1" spans="1:4">
      <c r="A1194" s="139" t="s">
        <v>950</v>
      </c>
      <c r="B1194" s="108"/>
      <c r="C1194" s="111"/>
      <c r="D1194" s="109"/>
    </row>
    <row r="1195" hidden="1" spans="1:4">
      <c r="A1195" s="139" t="s">
        <v>951</v>
      </c>
      <c r="B1195" s="108"/>
      <c r="C1195" s="111"/>
      <c r="D1195" s="109"/>
    </row>
    <row r="1196" hidden="1" spans="1:4">
      <c r="A1196" s="139" t="s">
        <v>952</v>
      </c>
      <c r="B1196" s="108"/>
      <c r="C1196" s="111"/>
      <c r="D1196" s="109"/>
    </row>
    <row r="1197" hidden="1" spans="1:4">
      <c r="A1197" s="139" t="s">
        <v>953</v>
      </c>
      <c r="B1197" s="108"/>
      <c r="C1197" s="111"/>
      <c r="D1197" s="109"/>
    </row>
    <row r="1198" hidden="1" spans="1:4">
      <c r="A1198" s="139" t="s">
        <v>954</v>
      </c>
      <c r="B1198" s="108"/>
      <c r="C1198" s="111"/>
      <c r="D1198" s="109"/>
    </row>
    <row r="1199" hidden="1" spans="1:4">
      <c r="A1199" s="139" t="s">
        <v>955</v>
      </c>
      <c r="B1199" s="108"/>
      <c r="C1199" s="111"/>
      <c r="D1199" s="109"/>
    </row>
    <row r="1200" hidden="1" spans="1:4">
      <c r="A1200" s="139" t="s">
        <v>956</v>
      </c>
      <c r="B1200" s="108"/>
      <c r="C1200" s="111"/>
      <c r="D1200" s="109"/>
    </row>
    <row r="1201" spans="1:4">
      <c r="A1201" s="138" t="s">
        <v>957</v>
      </c>
      <c r="B1201" s="102">
        <f>B1202+B1214+B1220+B1226+B1234+B1247+B1251+B1255</f>
        <v>3089</v>
      </c>
      <c r="C1201" s="132">
        <f>C1202+C1214+C1220+C1226+C1234+C1247+C1251+C1255</f>
        <v>2337</v>
      </c>
      <c r="D1201" s="103">
        <f t="shared" ref="D1201:D1203" si="85">C1201/B1201</f>
        <v>0.756555519585626</v>
      </c>
    </row>
    <row r="1202" spans="1:4">
      <c r="A1202" s="138" t="s">
        <v>958</v>
      </c>
      <c r="B1202" s="102">
        <f>SUM(B1203:B1213)</f>
        <v>499</v>
      </c>
      <c r="C1202" s="120">
        <f>SUM(C1203:C1213)</f>
        <v>407</v>
      </c>
      <c r="D1202" s="107">
        <f t="shared" si="85"/>
        <v>0.81563126252505</v>
      </c>
    </row>
    <row r="1203" spans="1:4">
      <c r="A1203" s="138" t="s">
        <v>33</v>
      </c>
      <c r="B1203" s="102">
        <v>301</v>
      </c>
      <c r="C1203" s="111">
        <v>357</v>
      </c>
      <c r="D1203" s="109">
        <f t="shared" si="85"/>
        <v>1.18604651162791</v>
      </c>
    </row>
    <row r="1204" spans="1:4">
      <c r="A1204" s="138" t="s">
        <v>34</v>
      </c>
      <c r="B1204" s="102">
        <v>157</v>
      </c>
      <c r="C1204" s="111"/>
      <c r="D1204" s="114">
        <v>0</v>
      </c>
    </row>
    <row r="1205" hidden="1" spans="1:4">
      <c r="A1205" s="139" t="s">
        <v>35</v>
      </c>
      <c r="B1205" s="108"/>
      <c r="C1205" s="111"/>
      <c r="D1205" s="109"/>
    </row>
    <row r="1206" hidden="1" spans="1:4">
      <c r="A1206" s="139" t="s">
        <v>959</v>
      </c>
      <c r="B1206" s="108"/>
      <c r="C1206" s="111"/>
      <c r="D1206" s="109"/>
    </row>
    <row r="1207" hidden="1" spans="1:4">
      <c r="A1207" s="139" t="s">
        <v>960</v>
      </c>
      <c r="B1207" s="108"/>
      <c r="C1207" s="111"/>
      <c r="D1207" s="109"/>
    </row>
    <row r="1208" spans="1:4">
      <c r="A1208" s="138" t="s">
        <v>961</v>
      </c>
      <c r="B1208" s="102">
        <v>41</v>
      </c>
      <c r="C1208" s="111">
        <v>50</v>
      </c>
      <c r="D1208" s="109">
        <f>C1208/B1208</f>
        <v>1.21951219512195</v>
      </c>
    </row>
    <row r="1209" hidden="1" spans="1:4">
      <c r="A1209" s="139" t="s">
        <v>962</v>
      </c>
      <c r="B1209" s="108"/>
      <c r="C1209" s="111"/>
      <c r="D1209" s="109"/>
    </row>
    <row r="1210" hidden="1" spans="1:4">
      <c r="A1210" s="139" t="s">
        <v>963</v>
      </c>
      <c r="B1210" s="108"/>
      <c r="C1210" s="111"/>
      <c r="D1210" s="109"/>
    </row>
    <row r="1211" hidden="1" spans="1:4">
      <c r="A1211" s="139" t="s">
        <v>964</v>
      </c>
      <c r="B1211" s="108"/>
      <c r="C1211" s="111"/>
      <c r="D1211" s="109"/>
    </row>
    <row r="1212" hidden="1" spans="1:4">
      <c r="A1212" s="139" t="s">
        <v>42</v>
      </c>
      <c r="B1212" s="108"/>
      <c r="C1212" s="111"/>
      <c r="D1212" s="109"/>
    </row>
    <row r="1213" hidden="1" spans="1:4">
      <c r="A1213" s="139" t="s">
        <v>965</v>
      </c>
      <c r="B1213" s="108"/>
      <c r="C1213" s="111"/>
      <c r="D1213" s="109"/>
    </row>
    <row r="1214" spans="1:4">
      <c r="A1214" s="138" t="s">
        <v>966</v>
      </c>
      <c r="B1214" s="102">
        <f>SUM(B1215:B1219)</f>
        <v>831</v>
      </c>
      <c r="C1214" s="120">
        <f>SUM(C1215:C1219)</f>
        <v>1027</v>
      </c>
      <c r="D1214" s="107">
        <f t="shared" ref="D1214:D1216" si="86">C1214/B1214</f>
        <v>1.23586040914561</v>
      </c>
    </row>
    <row r="1215" spans="1:4">
      <c r="A1215" s="138" t="s">
        <v>33</v>
      </c>
      <c r="B1215" s="102">
        <v>506</v>
      </c>
      <c r="C1215" s="111">
        <v>636</v>
      </c>
      <c r="D1215" s="109">
        <f t="shared" si="86"/>
        <v>1.25691699604743</v>
      </c>
    </row>
    <row r="1216" spans="1:4">
      <c r="A1216" s="138" t="s">
        <v>34</v>
      </c>
      <c r="B1216" s="102">
        <v>18</v>
      </c>
      <c r="C1216" s="111">
        <v>16</v>
      </c>
      <c r="D1216" s="109">
        <f t="shared" si="86"/>
        <v>0.888888888888889</v>
      </c>
    </row>
    <row r="1217" hidden="1" spans="1:4">
      <c r="A1217" s="139" t="s">
        <v>35</v>
      </c>
      <c r="B1217" s="108"/>
      <c r="C1217" s="111"/>
      <c r="D1217" s="109"/>
    </row>
    <row r="1218" spans="1:4">
      <c r="A1218" s="138" t="s">
        <v>967</v>
      </c>
      <c r="B1218" s="102">
        <v>307</v>
      </c>
      <c r="C1218" s="111">
        <v>375</v>
      </c>
      <c r="D1218" s="109">
        <f>C1218/B1218</f>
        <v>1.2214983713355</v>
      </c>
    </row>
    <row r="1219" hidden="1" spans="1:4">
      <c r="A1219" s="139" t="s">
        <v>968</v>
      </c>
      <c r="B1219" s="108"/>
      <c r="C1219" s="111"/>
      <c r="D1219" s="109"/>
    </row>
    <row r="1220" spans="1:4">
      <c r="A1220" s="138" t="s">
        <v>969</v>
      </c>
      <c r="B1220" s="102">
        <f>SUM(B1221:B1225)</f>
        <v>23</v>
      </c>
      <c r="C1220" s="120">
        <f>SUM(C1221:C1225)</f>
        <v>125</v>
      </c>
      <c r="D1220" s="107">
        <f>C1220/B1220</f>
        <v>5.43478260869565</v>
      </c>
    </row>
    <row r="1221" spans="1:4">
      <c r="A1221" s="138" t="s">
        <v>33</v>
      </c>
      <c r="B1221" s="102">
        <v>23</v>
      </c>
      <c r="C1221" s="111"/>
      <c r="D1221" s="114">
        <v>0</v>
      </c>
    </row>
    <row r="1222" hidden="1" spans="1:4">
      <c r="A1222" s="139" t="s">
        <v>34</v>
      </c>
      <c r="B1222" s="108"/>
      <c r="C1222" s="111"/>
      <c r="D1222" s="109"/>
    </row>
    <row r="1223" hidden="1" spans="1:4">
      <c r="A1223" s="139" t="s">
        <v>35</v>
      </c>
      <c r="B1223" s="108"/>
      <c r="C1223" s="111"/>
      <c r="D1223" s="109"/>
    </row>
    <row r="1224" spans="1:4">
      <c r="A1224" s="138" t="s">
        <v>970</v>
      </c>
      <c r="B1224" s="102"/>
      <c r="C1224" s="111">
        <v>125</v>
      </c>
      <c r="D1224" s="114">
        <v>0</v>
      </c>
    </row>
    <row r="1225" hidden="1" spans="1:4">
      <c r="A1225" s="139" t="s">
        <v>971</v>
      </c>
      <c r="B1225" s="108"/>
      <c r="C1225" s="111"/>
      <c r="D1225" s="109"/>
    </row>
    <row r="1226" hidden="1" spans="1:4">
      <c r="A1226" s="137" t="s">
        <v>972</v>
      </c>
      <c r="B1226" s="105"/>
      <c r="C1226" s="120"/>
      <c r="D1226" s="107"/>
    </row>
    <row r="1227" hidden="1" spans="1:4">
      <c r="A1227" s="139" t="s">
        <v>33</v>
      </c>
      <c r="B1227" s="108"/>
      <c r="C1227" s="111"/>
      <c r="D1227" s="109"/>
    </row>
    <row r="1228" hidden="1" spans="1:4">
      <c r="A1228" s="139" t="s">
        <v>34</v>
      </c>
      <c r="B1228" s="108"/>
      <c r="C1228" s="111"/>
      <c r="D1228" s="109"/>
    </row>
    <row r="1229" hidden="1" spans="1:4">
      <c r="A1229" s="139" t="s">
        <v>35</v>
      </c>
      <c r="B1229" s="108"/>
      <c r="C1229" s="111"/>
      <c r="D1229" s="109"/>
    </row>
    <row r="1230" hidden="1" spans="1:4">
      <c r="A1230" s="139" t="s">
        <v>973</v>
      </c>
      <c r="B1230" s="108"/>
      <c r="C1230" s="111"/>
      <c r="D1230" s="109"/>
    </row>
    <row r="1231" hidden="1" spans="1:4">
      <c r="A1231" s="139" t="s">
        <v>974</v>
      </c>
      <c r="B1231" s="108"/>
      <c r="C1231" s="111"/>
      <c r="D1231" s="109"/>
    </row>
    <row r="1232" hidden="1" spans="1:4">
      <c r="A1232" s="139" t="s">
        <v>42</v>
      </c>
      <c r="B1232" s="108"/>
      <c r="C1232" s="111"/>
      <c r="D1232" s="109"/>
    </row>
    <row r="1233" hidden="1" spans="1:4">
      <c r="A1233" s="139" t="s">
        <v>975</v>
      </c>
      <c r="B1233" s="108"/>
      <c r="C1233" s="111"/>
      <c r="D1233" s="109"/>
    </row>
    <row r="1234" hidden="1" spans="1:4">
      <c r="A1234" s="137" t="s">
        <v>976</v>
      </c>
      <c r="B1234" s="105"/>
      <c r="C1234" s="120"/>
      <c r="D1234" s="107"/>
    </row>
    <row r="1235" hidden="1" spans="1:4">
      <c r="A1235" s="139" t="s">
        <v>33</v>
      </c>
      <c r="B1235" s="108"/>
      <c r="C1235" s="111"/>
      <c r="D1235" s="109"/>
    </row>
    <row r="1236" hidden="1" spans="1:4">
      <c r="A1236" s="139" t="s">
        <v>34</v>
      </c>
      <c r="B1236" s="108"/>
      <c r="C1236" s="111"/>
      <c r="D1236" s="109"/>
    </row>
    <row r="1237" hidden="1" spans="1:4">
      <c r="A1237" s="139" t="s">
        <v>35</v>
      </c>
      <c r="B1237" s="108"/>
      <c r="C1237" s="111"/>
      <c r="D1237" s="109"/>
    </row>
    <row r="1238" hidden="1" spans="1:4">
      <c r="A1238" s="139" t="s">
        <v>977</v>
      </c>
      <c r="B1238" s="108"/>
      <c r="C1238" s="111"/>
      <c r="D1238" s="109"/>
    </row>
    <row r="1239" hidden="1" spans="1:4">
      <c r="A1239" s="139" t="s">
        <v>978</v>
      </c>
      <c r="B1239" s="108"/>
      <c r="C1239" s="111"/>
      <c r="D1239" s="109"/>
    </row>
    <row r="1240" hidden="1" spans="1:4">
      <c r="A1240" s="139" t="s">
        <v>979</v>
      </c>
      <c r="B1240" s="108"/>
      <c r="C1240" s="111"/>
      <c r="D1240" s="109"/>
    </row>
    <row r="1241" hidden="1" spans="1:4">
      <c r="A1241" s="139" t="s">
        <v>980</v>
      </c>
      <c r="B1241" s="108"/>
      <c r="C1241" s="111"/>
      <c r="D1241" s="109"/>
    </row>
    <row r="1242" hidden="1" spans="1:4">
      <c r="A1242" s="139" t="s">
        <v>981</v>
      </c>
      <c r="B1242" s="108"/>
      <c r="C1242" s="111"/>
      <c r="D1242" s="109"/>
    </row>
    <row r="1243" hidden="1" spans="1:4">
      <c r="A1243" s="139" t="s">
        <v>982</v>
      </c>
      <c r="B1243" s="108"/>
      <c r="C1243" s="111"/>
      <c r="D1243" s="109"/>
    </row>
    <row r="1244" hidden="1" spans="1:4">
      <c r="A1244" s="139" t="s">
        <v>983</v>
      </c>
      <c r="B1244" s="108"/>
      <c r="C1244" s="111"/>
      <c r="D1244" s="109"/>
    </row>
    <row r="1245" hidden="1" spans="1:4">
      <c r="A1245" s="139" t="s">
        <v>984</v>
      </c>
      <c r="B1245" s="108"/>
      <c r="C1245" s="111"/>
      <c r="D1245" s="109"/>
    </row>
    <row r="1246" hidden="1" spans="1:4">
      <c r="A1246" s="139" t="s">
        <v>985</v>
      </c>
      <c r="B1246" s="108"/>
      <c r="C1246" s="111"/>
      <c r="D1246" s="109"/>
    </row>
    <row r="1247" spans="1:4">
      <c r="A1247" s="138" t="s">
        <v>986</v>
      </c>
      <c r="B1247" s="102">
        <f>SUM(B1248:B1250)</f>
        <v>49</v>
      </c>
      <c r="C1247" s="120">
        <f>SUM(C1248:C1250)</f>
        <v>50</v>
      </c>
      <c r="D1247" s="107">
        <f t="shared" ref="D1247:D1253" si="87">C1247/B1247</f>
        <v>1.02040816326531</v>
      </c>
    </row>
    <row r="1248" spans="1:4">
      <c r="A1248" s="138" t="s">
        <v>987</v>
      </c>
      <c r="B1248" s="102">
        <v>13</v>
      </c>
      <c r="C1248" s="111">
        <v>15</v>
      </c>
      <c r="D1248" s="109">
        <f t="shared" si="87"/>
        <v>1.15384615384615</v>
      </c>
    </row>
    <row r="1249" spans="1:4">
      <c r="A1249" s="138" t="s">
        <v>988</v>
      </c>
      <c r="B1249" s="102">
        <v>31</v>
      </c>
      <c r="C1249" s="111">
        <v>30</v>
      </c>
      <c r="D1249" s="109">
        <f t="shared" si="87"/>
        <v>0.967741935483871</v>
      </c>
    </row>
    <row r="1250" spans="1:4">
      <c r="A1250" s="138" t="s">
        <v>989</v>
      </c>
      <c r="B1250" s="102">
        <v>5</v>
      </c>
      <c r="C1250" s="111">
        <v>5</v>
      </c>
      <c r="D1250" s="109">
        <f t="shared" si="87"/>
        <v>1</v>
      </c>
    </row>
    <row r="1251" spans="1:4">
      <c r="A1251" s="138" t="s">
        <v>990</v>
      </c>
      <c r="B1251" s="102">
        <f>SUM(B1252:B1254)</f>
        <v>1383</v>
      </c>
      <c r="C1251" s="120">
        <f>SUM(C1252:C1254)</f>
        <v>700</v>
      </c>
      <c r="D1251" s="107">
        <f t="shared" si="87"/>
        <v>0.506146059291396</v>
      </c>
    </row>
    <row r="1252" spans="1:4">
      <c r="A1252" s="138" t="s">
        <v>991</v>
      </c>
      <c r="B1252" s="102">
        <v>65</v>
      </c>
      <c r="C1252" s="111">
        <v>70</v>
      </c>
      <c r="D1252" s="109">
        <f t="shared" si="87"/>
        <v>1.07692307692308</v>
      </c>
    </row>
    <row r="1253" spans="1:4">
      <c r="A1253" s="138" t="s">
        <v>992</v>
      </c>
      <c r="B1253" s="102">
        <v>1318</v>
      </c>
      <c r="C1253" s="111">
        <v>600</v>
      </c>
      <c r="D1253" s="109">
        <f t="shared" si="87"/>
        <v>0.455235204855842</v>
      </c>
    </row>
    <row r="1254" spans="1:4">
      <c r="A1254" s="138" t="s">
        <v>993</v>
      </c>
      <c r="B1254" s="102"/>
      <c r="C1254" s="111">
        <v>30</v>
      </c>
      <c r="D1254" s="114">
        <v>0</v>
      </c>
    </row>
    <row r="1255" spans="1:4">
      <c r="A1255" s="138" t="s">
        <v>994</v>
      </c>
      <c r="B1255" s="102">
        <v>304</v>
      </c>
      <c r="C1255" s="120">
        <v>28</v>
      </c>
      <c r="D1255" s="107">
        <f t="shared" ref="D1255:D1259" si="88">C1255/B1255</f>
        <v>0.0921052631578947</v>
      </c>
    </row>
    <row r="1256" spans="1:4">
      <c r="A1256" s="138" t="s">
        <v>995</v>
      </c>
      <c r="B1256" s="102"/>
      <c r="C1256" s="132">
        <v>6000</v>
      </c>
      <c r="D1256" s="142">
        <v>0</v>
      </c>
    </row>
    <row r="1257" spans="1:4">
      <c r="A1257" s="138" t="s">
        <v>996</v>
      </c>
      <c r="B1257" s="102">
        <f>B1258</f>
        <v>6046</v>
      </c>
      <c r="C1257" s="132">
        <f>C1258</f>
        <v>6558</v>
      </c>
      <c r="D1257" s="103">
        <f t="shared" si="88"/>
        <v>1.08468408865366</v>
      </c>
    </row>
    <row r="1258" spans="1:4">
      <c r="A1258" s="138" t="s">
        <v>997</v>
      </c>
      <c r="B1258" s="102">
        <f>SUM(B1259:B1262)</f>
        <v>6046</v>
      </c>
      <c r="C1258" s="120">
        <f>SUM(C1259:C1262)</f>
        <v>6558</v>
      </c>
      <c r="D1258" s="107">
        <f t="shared" si="88"/>
        <v>1.08468408865366</v>
      </c>
    </row>
    <row r="1259" spans="1:4">
      <c r="A1259" s="138" t="s">
        <v>998</v>
      </c>
      <c r="B1259" s="102">
        <v>5607</v>
      </c>
      <c r="C1259" s="111">
        <v>6193</v>
      </c>
      <c r="D1259" s="109">
        <f t="shared" si="88"/>
        <v>1.10451221687177</v>
      </c>
    </row>
    <row r="1260" hidden="1" spans="1:4">
      <c r="A1260" s="139" t="s">
        <v>999</v>
      </c>
      <c r="B1260" s="108"/>
      <c r="C1260" s="111"/>
      <c r="D1260" s="109"/>
    </row>
    <row r="1261" spans="1:4">
      <c r="A1261" s="138" t="s">
        <v>1000</v>
      </c>
      <c r="B1261" s="102">
        <v>439</v>
      </c>
      <c r="C1261" s="111">
        <v>365</v>
      </c>
      <c r="D1261" s="109">
        <f t="shared" ref="D1261:D1265" si="89">C1261/B1261</f>
        <v>0.831435079726651</v>
      </c>
    </row>
    <row r="1262" hidden="1" spans="1:4">
      <c r="A1262" s="139" t="s">
        <v>1001</v>
      </c>
      <c r="B1262" s="108"/>
      <c r="C1262" s="111"/>
      <c r="D1262" s="109"/>
    </row>
    <row r="1263" spans="1:4">
      <c r="A1263" s="100" t="s">
        <v>1002</v>
      </c>
      <c r="B1263" s="102">
        <f>B1264</f>
        <v>52</v>
      </c>
      <c r="C1263" s="132">
        <f>C1264</f>
        <v>52</v>
      </c>
      <c r="D1263" s="103">
        <f t="shared" si="89"/>
        <v>1</v>
      </c>
    </row>
    <row r="1264" spans="1:4">
      <c r="A1264" s="100" t="s">
        <v>1003</v>
      </c>
      <c r="B1264" s="102">
        <v>52</v>
      </c>
      <c r="C1264" s="120">
        <v>52</v>
      </c>
      <c r="D1264" s="107">
        <f t="shared" si="89"/>
        <v>1</v>
      </c>
    </row>
    <row r="1265" spans="1:4">
      <c r="A1265" s="100" t="s">
        <v>1004</v>
      </c>
      <c r="B1265" s="102">
        <f>B1266+B1267</f>
        <v>226</v>
      </c>
      <c r="C1265" s="132">
        <f>C1266+C1267</f>
        <v>260</v>
      </c>
      <c r="D1265" s="103">
        <f t="shared" si="89"/>
        <v>1.15044247787611</v>
      </c>
    </row>
    <row r="1266" hidden="1" spans="1:4">
      <c r="A1266" s="135" t="s">
        <v>1005</v>
      </c>
      <c r="B1266" s="105"/>
      <c r="C1266" s="120"/>
      <c r="D1266" s="107"/>
    </row>
    <row r="1267" spans="1:4">
      <c r="A1267" s="100" t="s">
        <v>859</v>
      </c>
      <c r="B1267" s="102">
        <v>226</v>
      </c>
      <c r="C1267" s="120">
        <v>260</v>
      </c>
      <c r="D1267" s="107">
        <f>C1267/B1267</f>
        <v>1.15044247787611</v>
      </c>
    </row>
    <row r="1268" s="90" customFormat="1" ht="21" customHeight="1" spans="1:4">
      <c r="A1268" s="143" t="s">
        <v>1006</v>
      </c>
      <c r="B1268" s="144">
        <f>B4+B237+B241+B253+B343+B394+B450+B507+B631+B701+B775+B794+B905+B969+B1033+B1053+B1083+B1093+B1137+B1157+B1201+B1256+B1257+B1263+B1265</f>
        <v>334684</v>
      </c>
      <c r="C1268" s="144">
        <f>C4+C237+C241+C253+C343+C394+C450+C507+C631+C701+C775+C794+C905+C969+C1033+C1053+C1083+C1093+C1137+C1157+C1201+C1256+C1257+C1263+C1265</f>
        <v>358288</v>
      </c>
      <c r="D1268" s="145">
        <f>C1268/B1268</f>
        <v>1.07052622772526</v>
      </c>
    </row>
  </sheetData>
  <autoFilter ref="A3:D1268">
    <filterColumn colId="3">
      <filters>
        <filter val="0%"/>
        <filter val="30%"/>
        <filter val="40%"/>
        <filter val="50%"/>
        <filter val="60%"/>
        <filter val="70%"/>
        <filter val="80%"/>
        <filter val="90%"/>
        <filter val="100%"/>
        <filter val="110%"/>
        <filter val="120%"/>
        <filter val="130%"/>
        <filter val="140%"/>
        <filter val="150%"/>
        <filter val="200%"/>
        <filter val="240%"/>
        <filter val="400%"/>
        <filter val="1200%"/>
        <filter val="1900%"/>
        <filter val="41%"/>
        <filter val="51%"/>
        <filter val="61%"/>
        <filter val="81%"/>
        <filter val="91%"/>
        <filter val="101%"/>
        <filter val="111%"/>
        <filter val="121%"/>
        <filter val="131%"/>
        <filter val="141%"/>
        <filter val="151%"/>
        <filter val="171%"/>
        <filter val="181%"/>
        <filter val="211%"/>
        <filter val="221%"/>
        <filter val="261%"/>
        <filter val="611%"/>
        <filter val="2%"/>
        <filter val="82%"/>
        <filter val="92%"/>
        <filter val="102%"/>
        <filter val="112%"/>
        <filter val="122%"/>
        <filter val="132%"/>
        <filter val="142%"/>
        <filter val="152%"/>
        <filter val="202%"/>
        <filter val="232%"/>
        <filter val="13%"/>
        <filter val="43%"/>
        <filter val="53%"/>
        <filter val="63%"/>
        <filter val="73%"/>
        <filter val="83%"/>
        <filter val="93%"/>
        <filter val="103%"/>
        <filter val="113%"/>
        <filter val="123%"/>
        <filter val="133%"/>
        <filter val="143%"/>
        <filter val="163%"/>
        <filter val="173%"/>
        <filter val="353%"/>
        <filter val="543%"/>
        <filter val="1343%"/>
        <filter val="14%"/>
        <filter val="44%"/>
        <filter val="64%"/>
        <filter val="74%"/>
        <filter val="84%"/>
        <filter val="94%"/>
        <filter val="104%"/>
        <filter val="114%"/>
        <filter val="124%"/>
        <filter val="154%"/>
        <filter val="184%"/>
        <filter val="254%"/>
        <filter val="324%"/>
        <filter val="5%"/>
        <filter val="15%"/>
        <filter val="25%"/>
        <filter val="35%"/>
        <filter val="55%"/>
        <filter val="65%"/>
        <filter val="75%"/>
        <filter val="85%"/>
        <filter val="95%"/>
        <filter val="105%"/>
        <filter val="115%"/>
        <filter val="125%"/>
        <filter val="135%"/>
        <filter val="155%"/>
        <filter val="195%"/>
        <filter val="215%"/>
        <filter val="365%"/>
        <filter val="405%"/>
        <filter val="455%"/>
        <filter val="555%"/>
        <filter val="725%"/>
        <filter val="16%"/>
        <filter val="46%"/>
        <filter val="56%"/>
        <filter val="66%"/>
        <filter val="76%"/>
        <filter val="86%"/>
        <filter val="96%"/>
        <filter val="106%"/>
        <filter val="116%"/>
        <filter val="126%"/>
        <filter val="136%"/>
        <filter val="146%"/>
        <filter val="156%"/>
        <filter val="186%"/>
        <filter val="196%"/>
        <filter val="246%"/>
        <filter val="276%"/>
        <filter val="346%"/>
        <filter val="826%"/>
        <filter val="966%"/>
        <filter val="7%"/>
        <filter val="17%"/>
        <filter val="37%"/>
        <filter val="57%"/>
        <filter val="67%"/>
        <filter val="77%"/>
        <filter val="87%"/>
        <filter val="97%"/>
        <filter val="107%"/>
        <filter val="117%"/>
        <filter val="137%"/>
        <filter val="147%"/>
        <filter val="157%"/>
        <filter val="177%"/>
        <filter val="197%"/>
        <filter val="207%"/>
        <filter val="247%"/>
        <filter val="667%"/>
        <filter val="1257%"/>
        <filter val="7167%"/>
        <filter val="28%"/>
        <filter val="58%"/>
        <filter val="68%"/>
        <filter val="78%"/>
        <filter val="88%"/>
        <filter val="98%"/>
        <filter val="108%"/>
        <filter val="118%"/>
        <filter val="128%"/>
        <filter val="168%"/>
        <filter val="238%"/>
        <filter val="318%"/>
        <filter val="538%"/>
        <filter val="738%"/>
        <filter val="9%"/>
        <filter val="19%"/>
        <filter val="29%"/>
        <filter val="39%"/>
        <filter val="59%"/>
        <filter val="89%"/>
        <filter val="99%"/>
        <filter val="109%"/>
        <filter val="119%"/>
        <filter val="129%"/>
        <filter val="159%"/>
        <filter val="169%"/>
        <filter val="189%"/>
        <filter val="229%"/>
        <filter val="249%"/>
        <filter val="269%"/>
        <filter val="339%"/>
      </filters>
    </filterColumn>
    <extLst/>
  </autoFilter>
  <mergeCells count="1">
    <mergeCell ref="A1:D1"/>
  </mergeCells>
  <printOptions horizontalCentered="1"/>
  <pageMargins left="0.707638888888889" right="0.15625" top="0.747916666666667" bottom="0.747916666666667" header="0.313888888888889" footer="0.313888888888889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2" sqref="A$1:D$1048576"/>
    </sheetView>
  </sheetViews>
  <sheetFormatPr defaultColWidth="9" defaultRowHeight="13.5" outlineLevelCol="3"/>
  <cols>
    <col min="1" max="1" width="50.625" customWidth="1"/>
    <col min="2" max="2" width="25.625" hidden="1" customWidth="1"/>
    <col min="3" max="3" width="25.625" customWidth="1"/>
    <col min="4" max="4" width="16.25" hidden="1" customWidth="1"/>
  </cols>
  <sheetData>
    <row r="1" ht="27" spans="1:4">
      <c r="A1" s="93" t="s">
        <v>1007</v>
      </c>
      <c r="B1" s="93"/>
      <c r="C1" s="93"/>
      <c r="D1" s="93"/>
    </row>
    <row r="2" customFormat="1" ht="30" customHeight="1" spans="1:4">
      <c r="A2" s="147"/>
      <c r="B2" s="148" t="s">
        <v>1</v>
      </c>
      <c r="C2" s="148" t="s">
        <v>1</v>
      </c>
      <c r="D2" s="97" t="s">
        <v>1</v>
      </c>
    </row>
    <row r="3" ht="42" customHeight="1" spans="1:4">
      <c r="A3" s="99" t="s">
        <v>2</v>
      </c>
      <c r="B3" s="99" t="s">
        <v>1008</v>
      </c>
      <c r="C3" s="99" t="s">
        <v>1009</v>
      </c>
      <c r="D3" s="99" t="s">
        <v>5</v>
      </c>
    </row>
    <row r="4" ht="21.75" customHeight="1" spans="1:4">
      <c r="A4" s="149" t="s">
        <v>6</v>
      </c>
      <c r="B4" s="150">
        <f>SUM(B5:B18)</f>
        <v>141776</v>
      </c>
      <c r="C4" s="150">
        <f>SUM(C5:C18)</f>
        <v>161037</v>
      </c>
      <c r="D4" s="109">
        <f t="shared" ref="D4:D8" si="0">C4/B4</f>
        <v>1.13585515178874</v>
      </c>
    </row>
    <row r="5" ht="21.75" customHeight="1" spans="1:4">
      <c r="A5" s="149" t="s">
        <v>7</v>
      </c>
      <c r="B5" s="150">
        <v>56958</v>
      </c>
      <c r="C5" s="150">
        <v>53667</v>
      </c>
      <c r="D5" s="109">
        <f t="shared" si="0"/>
        <v>0.942220583587907</v>
      </c>
    </row>
    <row r="6" ht="21.75" customHeight="1" spans="1:4">
      <c r="A6" s="149" t="s">
        <v>8</v>
      </c>
      <c r="B6" s="150"/>
      <c r="C6" s="150"/>
      <c r="D6" s="109"/>
    </row>
    <row r="7" ht="21.75" customHeight="1" spans="1:4">
      <c r="A7" s="149" t="s">
        <v>9</v>
      </c>
      <c r="B7" s="150">
        <v>11373</v>
      </c>
      <c r="C7" s="150">
        <v>9739</v>
      </c>
      <c r="D7" s="109">
        <f t="shared" si="0"/>
        <v>0.856326387057065</v>
      </c>
    </row>
    <row r="8" ht="21.75" customHeight="1" spans="1:4">
      <c r="A8" s="149" t="s">
        <v>10</v>
      </c>
      <c r="B8" s="150">
        <v>47856</v>
      </c>
      <c r="C8" s="150">
        <v>63875</v>
      </c>
      <c r="D8" s="109">
        <f t="shared" si="0"/>
        <v>1.33473336676697</v>
      </c>
    </row>
    <row r="9" ht="21.75" customHeight="1" spans="1:4">
      <c r="A9" s="149" t="s">
        <v>11</v>
      </c>
      <c r="B9" s="150"/>
      <c r="C9" s="150"/>
      <c r="D9" s="109"/>
    </row>
    <row r="10" ht="21.75" customHeight="1" spans="1:4">
      <c r="A10" s="149" t="s">
        <v>12</v>
      </c>
      <c r="B10" s="150">
        <v>8971</v>
      </c>
      <c r="C10" s="150">
        <v>10000</v>
      </c>
      <c r="D10" s="109">
        <f t="shared" ref="D10:D26" si="1">C10/B10</f>
        <v>1.11470293166871</v>
      </c>
    </row>
    <row r="11" ht="21.75" customHeight="1" spans="1:4">
      <c r="A11" s="149" t="s">
        <v>13</v>
      </c>
      <c r="B11" s="150">
        <v>2578</v>
      </c>
      <c r="C11" s="150">
        <v>2600</v>
      </c>
      <c r="D11" s="109">
        <f t="shared" si="1"/>
        <v>1.00853374709077</v>
      </c>
    </row>
    <row r="12" ht="21.75" customHeight="1" spans="1:4">
      <c r="A12" s="149" t="s">
        <v>14</v>
      </c>
      <c r="B12" s="150">
        <v>1660</v>
      </c>
      <c r="C12" s="150">
        <v>1300</v>
      </c>
      <c r="D12" s="109">
        <f t="shared" si="1"/>
        <v>0.783132530120482</v>
      </c>
    </row>
    <row r="13" ht="21.75" customHeight="1" spans="1:4">
      <c r="A13" s="149" t="s">
        <v>15</v>
      </c>
      <c r="B13" s="150">
        <v>6939</v>
      </c>
      <c r="C13" s="150">
        <v>7300</v>
      </c>
      <c r="D13" s="109">
        <f t="shared" si="1"/>
        <v>1.05202478743335</v>
      </c>
    </row>
    <row r="14" ht="21.75" customHeight="1" spans="1:4">
      <c r="A14" s="149" t="s">
        <v>16</v>
      </c>
      <c r="B14" s="150">
        <v>2281</v>
      </c>
      <c r="C14" s="150">
        <v>2682</v>
      </c>
      <c r="D14" s="109">
        <f t="shared" si="1"/>
        <v>1.17580008768084</v>
      </c>
    </row>
    <row r="15" ht="21.75" customHeight="1" spans="1:4">
      <c r="A15" s="149" t="s">
        <v>17</v>
      </c>
      <c r="B15" s="150">
        <v>403</v>
      </c>
      <c r="C15" s="150">
        <v>300</v>
      </c>
      <c r="D15" s="109">
        <f t="shared" si="1"/>
        <v>0.744416873449132</v>
      </c>
    </row>
    <row r="16" ht="21.75" customHeight="1" spans="1:4">
      <c r="A16" s="149" t="s">
        <v>18</v>
      </c>
      <c r="B16" s="150">
        <v>-7549</v>
      </c>
      <c r="C16" s="150">
        <v>1500</v>
      </c>
      <c r="D16" s="109">
        <f t="shared" si="1"/>
        <v>-0.198701814809909</v>
      </c>
    </row>
    <row r="17" ht="21.75" customHeight="1" spans="1:4">
      <c r="A17" s="149" t="s">
        <v>19</v>
      </c>
      <c r="B17" s="150">
        <v>10298</v>
      </c>
      <c r="C17" s="150">
        <v>8065</v>
      </c>
      <c r="D17" s="109">
        <f t="shared" si="1"/>
        <v>0.783161778986211</v>
      </c>
    </row>
    <row r="18" ht="21.75" customHeight="1" spans="1:4">
      <c r="A18" s="149" t="s">
        <v>20</v>
      </c>
      <c r="B18" s="150">
        <v>8</v>
      </c>
      <c r="C18" s="150">
        <v>9</v>
      </c>
      <c r="D18" s="109">
        <f t="shared" si="1"/>
        <v>1.125</v>
      </c>
    </row>
    <row r="19" ht="21.75" customHeight="1" spans="1:4">
      <c r="A19" s="149" t="s">
        <v>21</v>
      </c>
      <c r="B19" s="150">
        <f>SUM(B20:B25)</f>
        <v>35189</v>
      </c>
      <c r="C19" s="150">
        <f>SUM(C20:C25)</f>
        <v>50000</v>
      </c>
      <c r="D19" s="109">
        <f t="shared" si="1"/>
        <v>1.42089857625963</v>
      </c>
    </row>
    <row r="20" ht="21.75" customHeight="1" spans="1:4">
      <c r="A20" s="149" t="s">
        <v>22</v>
      </c>
      <c r="B20" s="150">
        <v>3966</v>
      </c>
      <c r="C20" s="150">
        <v>4000</v>
      </c>
      <c r="D20" s="109">
        <f t="shared" si="1"/>
        <v>1.00857286938981</v>
      </c>
    </row>
    <row r="21" ht="21.75" customHeight="1" spans="1:4">
      <c r="A21" s="149" t="s">
        <v>23</v>
      </c>
      <c r="B21" s="150">
        <v>2135</v>
      </c>
      <c r="C21" s="150">
        <v>2900</v>
      </c>
      <c r="D21" s="109">
        <f t="shared" si="1"/>
        <v>1.35831381733021</v>
      </c>
    </row>
    <row r="22" ht="21.75" customHeight="1" spans="1:4">
      <c r="A22" s="149" t="s">
        <v>24</v>
      </c>
      <c r="B22" s="150">
        <v>4682</v>
      </c>
      <c r="C22" s="150">
        <v>3000</v>
      </c>
      <c r="D22" s="109">
        <f t="shared" si="1"/>
        <v>0.640751815463477</v>
      </c>
    </row>
    <row r="23" ht="21.75" customHeight="1" spans="1:4">
      <c r="A23" s="149" t="s">
        <v>25</v>
      </c>
      <c r="B23" s="150">
        <v>17736</v>
      </c>
      <c r="C23" s="150">
        <v>20000</v>
      </c>
      <c r="D23" s="109">
        <f t="shared" si="1"/>
        <v>1.127649977447</v>
      </c>
    </row>
    <row r="24" ht="36" customHeight="1" spans="1:4">
      <c r="A24" s="149" t="s">
        <v>26</v>
      </c>
      <c r="B24" s="150">
        <v>6575</v>
      </c>
      <c r="C24" s="150">
        <v>20000</v>
      </c>
      <c r="D24" s="109">
        <f t="shared" si="1"/>
        <v>3.04182509505703</v>
      </c>
    </row>
    <row r="25" ht="21.75" customHeight="1" spans="1:4">
      <c r="A25" s="149" t="s">
        <v>27</v>
      </c>
      <c r="B25" s="150">
        <v>95</v>
      </c>
      <c r="C25" s="150">
        <v>100</v>
      </c>
      <c r="D25" s="109">
        <f t="shared" si="1"/>
        <v>1.05263157894737</v>
      </c>
    </row>
    <row r="26" s="146" customFormat="1" ht="21.75" customHeight="1" spans="1:4">
      <c r="A26" s="151" t="s">
        <v>28</v>
      </c>
      <c r="B26" s="152">
        <f>B4+B19</f>
        <v>176965</v>
      </c>
      <c r="C26" s="152">
        <f>C4+C19</f>
        <v>211037</v>
      </c>
      <c r="D26" s="153">
        <f t="shared" si="1"/>
        <v>1.19253524708276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268"/>
  <sheetViews>
    <sheetView topLeftCell="A1049" workbookViewId="0">
      <selection activeCell="G1144" sqref="G1144"/>
    </sheetView>
  </sheetViews>
  <sheetFormatPr defaultColWidth="9" defaultRowHeight="13.5" outlineLevelCol="3"/>
  <cols>
    <col min="1" max="1" width="50.625" style="89" customWidth="1"/>
    <col min="2" max="2" width="25.625" style="91" hidden="1" customWidth="1"/>
    <col min="3" max="3" width="25.625" style="91" customWidth="1"/>
    <col min="4" max="4" width="15" style="89" hidden="1" customWidth="1"/>
    <col min="5" max="16384" width="9" style="89"/>
  </cols>
  <sheetData>
    <row r="1" ht="27" spans="1:4">
      <c r="A1" s="92" t="s">
        <v>1010</v>
      </c>
      <c r="B1" s="93"/>
      <c r="C1" s="92"/>
      <c r="D1" s="93"/>
    </row>
    <row r="2" customFormat="1" ht="30" customHeight="1" spans="1:4">
      <c r="A2" s="94"/>
      <c r="B2" s="95"/>
      <c r="C2" s="96" t="s">
        <v>1</v>
      </c>
      <c r="D2" s="97" t="s">
        <v>1</v>
      </c>
    </row>
    <row r="3" s="88" customFormat="1" ht="30.75" customHeight="1" spans="1:4">
      <c r="A3" s="98" t="s">
        <v>30</v>
      </c>
      <c r="B3" s="99" t="s">
        <v>1008</v>
      </c>
      <c r="C3" s="98" t="s">
        <v>1009</v>
      </c>
      <c r="D3" s="98" t="s">
        <v>5</v>
      </c>
    </row>
    <row r="4" ht="17.25" customHeight="1" spans="1:4">
      <c r="A4" s="100" t="s">
        <v>31</v>
      </c>
      <c r="B4" s="101">
        <f>B5+B17+B26+B37+B48+B59+B70+B78+B87+B104+B113+B124+B136+B143+B151+B157+B164+B171+B178+B185+B192+B200+B206+B212+B219+B234+B100</f>
        <v>24368</v>
      </c>
      <c r="C4" s="102">
        <f>C5+C17+C26+C37+C48+C59+C70+C78+C87+C104+C113+C124+C136+C143+C151+C157+C164+C171+C178+C185+C192+C200+C206+C212+C219+C234+C100</f>
        <v>27933</v>
      </c>
      <c r="D4" s="103">
        <f t="shared" ref="D4:D6" si="0">C4/B4</f>
        <v>1.14629842416284</v>
      </c>
    </row>
    <row r="5" ht="17.25" customHeight="1" spans="1:4">
      <c r="A5" s="104" t="s">
        <v>32</v>
      </c>
      <c r="B5" s="105">
        <f>SUM(B6:B16)</f>
        <v>505</v>
      </c>
      <c r="C5" s="106">
        <f>SUM(C6:C16)</f>
        <v>692</v>
      </c>
      <c r="D5" s="107">
        <f t="shared" si="0"/>
        <v>1.37029702970297</v>
      </c>
    </row>
    <row r="6" ht="17.25" customHeight="1" spans="1:4">
      <c r="A6" s="104" t="s">
        <v>33</v>
      </c>
      <c r="B6" s="108">
        <v>399</v>
      </c>
      <c r="C6" s="106">
        <v>361</v>
      </c>
      <c r="D6" s="109">
        <f t="shared" si="0"/>
        <v>0.904761904761905</v>
      </c>
    </row>
    <row r="7" ht="17.25" hidden="1" customHeight="1" spans="1:4">
      <c r="A7" s="110" t="s">
        <v>34</v>
      </c>
      <c r="B7" s="108"/>
      <c r="C7" s="111"/>
      <c r="D7" s="109"/>
    </row>
    <row r="8" ht="17.25" hidden="1" customHeight="1" spans="1:4">
      <c r="A8" s="112" t="s">
        <v>35</v>
      </c>
      <c r="B8" s="108"/>
      <c r="C8" s="111"/>
      <c r="D8" s="109"/>
    </row>
    <row r="9" ht="17.25" customHeight="1" spans="1:4">
      <c r="A9" s="113" t="s">
        <v>36</v>
      </c>
      <c r="B9" s="108">
        <v>18</v>
      </c>
      <c r="C9" s="106">
        <v>120</v>
      </c>
      <c r="D9" s="109">
        <f>C9/B9</f>
        <v>6.66666666666667</v>
      </c>
    </row>
    <row r="10" ht="17.25" hidden="1" customHeight="1" spans="1:4">
      <c r="A10" s="112" t="s">
        <v>37</v>
      </c>
      <c r="B10" s="108"/>
      <c r="C10" s="111"/>
      <c r="D10" s="109"/>
    </row>
    <row r="11" ht="17.25" customHeight="1" spans="1:4">
      <c r="A11" s="100" t="s">
        <v>38</v>
      </c>
      <c r="B11" s="108">
        <v>5</v>
      </c>
      <c r="C11" s="106"/>
      <c r="D11" s="114">
        <v>0</v>
      </c>
    </row>
    <row r="12" ht="17.25" customHeight="1" spans="1:4">
      <c r="A12" s="100" t="s">
        <v>39</v>
      </c>
      <c r="B12" s="108">
        <v>83</v>
      </c>
      <c r="C12" s="106">
        <v>205</v>
      </c>
      <c r="D12" s="109">
        <f>C12/B12</f>
        <v>2.46987951807229</v>
      </c>
    </row>
    <row r="13" ht="17.25" customHeight="1" spans="1:4">
      <c r="A13" s="100" t="s">
        <v>40</v>
      </c>
      <c r="B13" s="108"/>
      <c r="C13" s="106">
        <v>6</v>
      </c>
      <c r="D13" s="114">
        <v>0</v>
      </c>
    </row>
    <row r="14" ht="17.25" hidden="1" customHeight="1" spans="1:4">
      <c r="A14" s="115" t="s">
        <v>41</v>
      </c>
      <c r="B14" s="108"/>
      <c r="C14" s="111"/>
      <c r="D14" s="109"/>
    </row>
    <row r="15" ht="17.25" hidden="1" customHeight="1" spans="1:4">
      <c r="A15" s="115" t="s">
        <v>42</v>
      </c>
      <c r="B15" s="108"/>
      <c r="C15" s="111"/>
      <c r="D15" s="109"/>
    </row>
    <row r="16" ht="17.25" hidden="1" customHeight="1" spans="1:4">
      <c r="A16" s="115" t="s">
        <v>43</v>
      </c>
      <c r="B16" s="108"/>
      <c r="C16" s="111"/>
      <c r="D16" s="109"/>
    </row>
    <row r="17" ht="17.25" customHeight="1" spans="1:4">
      <c r="A17" s="104" t="s">
        <v>44</v>
      </c>
      <c r="B17" s="105">
        <f>SUM(B18:B25)</f>
        <v>488</v>
      </c>
      <c r="C17" s="106">
        <f>SUM(C18:C25)</f>
        <v>562</v>
      </c>
      <c r="D17" s="107">
        <f t="shared" ref="D17:D23" si="1">C17/B17</f>
        <v>1.15163934426229</v>
      </c>
    </row>
    <row r="18" ht="17.25" customHeight="1" spans="1:4">
      <c r="A18" s="104" t="s">
        <v>33</v>
      </c>
      <c r="B18" s="108">
        <v>454</v>
      </c>
      <c r="C18" s="106">
        <v>451</v>
      </c>
      <c r="D18" s="109">
        <f t="shared" si="1"/>
        <v>0.993392070484581</v>
      </c>
    </row>
    <row r="19" ht="17.25" customHeight="1" spans="1:4">
      <c r="A19" s="104" t="s">
        <v>34</v>
      </c>
      <c r="B19" s="108"/>
      <c r="C19" s="106">
        <v>64</v>
      </c>
      <c r="D19" s="114">
        <v>0</v>
      </c>
    </row>
    <row r="20" ht="17.25" hidden="1" customHeight="1" spans="1:4">
      <c r="A20" s="112" t="s">
        <v>35</v>
      </c>
      <c r="B20" s="108"/>
      <c r="C20" s="111"/>
      <c r="D20" s="109"/>
    </row>
    <row r="21" ht="17.25" customHeight="1" spans="1:4">
      <c r="A21" s="113" t="s">
        <v>45</v>
      </c>
      <c r="B21" s="108">
        <v>16</v>
      </c>
      <c r="C21" s="106">
        <v>25</v>
      </c>
      <c r="D21" s="109">
        <f t="shared" si="1"/>
        <v>1.5625</v>
      </c>
    </row>
    <row r="22" ht="17.25" customHeight="1" spans="1:4">
      <c r="A22" s="113" t="s">
        <v>46</v>
      </c>
      <c r="B22" s="108">
        <v>7</v>
      </c>
      <c r="C22" s="106">
        <v>7</v>
      </c>
      <c r="D22" s="109">
        <f t="shared" si="1"/>
        <v>1</v>
      </c>
    </row>
    <row r="23" ht="17.25" customHeight="1" spans="1:4">
      <c r="A23" s="113" t="s">
        <v>47</v>
      </c>
      <c r="B23" s="108">
        <v>11</v>
      </c>
      <c r="C23" s="106">
        <v>15</v>
      </c>
      <c r="D23" s="109">
        <f t="shared" si="1"/>
        <v>1.36363636363636</v>
      </c>
    </row>
    <row r="24" ht="17.25" hidden="1" customHeight="1" spans="1:4">
      <c r="A24" s="112" t="s">
        <v>42</v>
      </c>
      <c r="B24" s="108"/>
      <c r="C24" s="111"/>
      <c r="D24" s="109"/>
    </row>
    <row r="25" ht="17.25" hidden="1" customHeight="1" spans="1:4">
      <c r="A25" s="112" t="s">
        <v>48</v>
      </c>
      <c r="B25" s="108"/>
      <c r="C25" s="111"/>
      <c r="D25" s="109"/>
    </row>
    <row r="26" ht="17.25" customHeight="1" spans="1:4">
      <c r="A26" s="104" t="s">
        <v>49</v>
      </c>
      <c r="B26" s="105">
        <f>SUM(B27:B36)</f>
        <v>9414</v>
      </c>
      <c r="C26" s="106">
        <f>SUM(C27:C36)</f>
        <v>9783</v>
      </c>
      <c r="D26" s="107">
        <f t="shared" ref="D26:D29" si="2">C26/B26</f>
        <v>1.03919694072658</v>
      </c>
    </row>
    <row r="27" ht="17.25" customHeight="1" spans="1:4">
      <c r="A27" s="104" t="s">
        <v>33</v>
      </c>
      <c r="B27" s="108">
        <v>6012</v>
      </c>
      <c r="C27" s="106">
        <v>6214</v>
      </c>
      <c r="D27" s="109">
        <f t="shared" si="2"/>
        <v>1.0335994677312</v>
      </c>
    </row>
    <row r="28" ht="17.25" customHeight="1" spans="1:4">
      <c r="A28" s="104" t="s">
        <v>34</v>
      </c>
      <c r="B28" s="108">
        <v>2951</v>
      </c>
      <c r="C28" s="106">
        <v>2263</v>
      </c>
      <c r="D28" s="109">
        <f t="shared" si="2"/>
        <v>0.766858691968824</v>
      </c>
    </row>
    <row r="29" ht="17.25" customHeight="1" spans="1:4">
      <c r="A29" s="113" t="s">
        <v>35</v>
      </c>
      <c r="B29" s="108">
        <v>301</v>
      </c>
      <c r="C29" s="106">
        <v>388</v>
      </c>
      <c r="D29" s="109">
        <f t="shared" si="2"/>
        <v>1.2890365448505</v>
      </c>
    </row>
    <row r="30" ht="17.25" customHeight="1" spans="1:4">
      <c r="A30" s="113" t="s">
        <v>50</v>
      </c>
      <c r="B30" s="108"/>
      <c r="C30" s="106">
        <v>108</v>
      </c>
      <c r="D30" s="114">
        <v>0</v>
      </c>
    </row>
    <row r="31" ht="17.25" customHeight="1" spans="1:4">
      <c r="A31" s="113" t="s">
        <v>51</v>
      </c>
      <c r="B31" s="108"/>
      <c r="C31" s="106">
        <v>140</v>
      </c>
      <c r="D31" s="114">
        <v>0</v>
      </c>
    </row>
    <row r="32" ht="17.25" hidden="1" customHeight="1" spans="1:4">
      <c r="A32" s="116" t="s">
        <v>52</v>
      </c>
      <c r="B32" s="108"/>
      <c r="C32" s="111"/>
      <c r="D32" s="109"/>
    </row>
    <row r="33" ht="17.25" customHeight="1" spans="1:4">
      <c r="A33" s="104" t="s">
        <v>53</v>
      </c>
      <c r="B33" s="108">
        <v>75</v>
      </c>
      <c r="C33" s="106">
        <v>126</v>
      </c>
      <c r="D33" s="109">
        <f t="shared" ref="D33:D39" si="3">C33/B33</f>
        <v>1.68</v>
      </c>
    </row>
    <row r="34" ht="17.25" hidden="1" customHeight="1" spans="1:4">
      <c r="A34" s="112" t="s">
        <v>54</v>
      </c>
      <c r="B34" s="108"/>
      <c r="C34" s="111"/>
      <c r="D34" s="109"/>
    </row>
    <row r="35" ht="17.25" hidden="1" customHeight="1" spans="1:4">
      <c r="A35" s="112" t="s">
        <v>42</v>
      </c>
      <c r="B35" s="108"/>
      <c r="C35" s="111"/>
      <c r="D35" s="109"/>
    </row>
    <row r="36" ht="17.25" customHeight="1" spans="1:4">
      <c r="A36" s="113" t="s">
        <v>55</v>
      </c>
      <c r="B36" s="108">
        <v>75</v>
      </c>
      <c r="C36" s="106">
        <v>544</v>
      </c>
      <c r="D36" s="109">
        <f t="shared" si="3"/>
        <v>7.25333333333333</v>
      </c>
    </row>
    <row r="37" ht="17.25" customHeight="1" spans="1:4">
      <c r="A37" s="104" t="s">
        <v>56</v>
      </c>
      <c r="B37" s="105">
        <f>SUM(B38:B47)</f>
        <v>723</v>
      </c>
      <c r="C37" s="106">
        <f>SUM(C38:C47)</f>
        <v>729</v>
      </c>
      <c r="D37" s="107">
        <f t="shared" si="3"/>
        <v>1.00829875518672</v>
      </c>
    </row>
    <row r="38" ht="17.25" customHeight="1" spans="1:4">
      <c r="A38" s="104" t="s">
        <v>33</v>
      </c>
      <c r="B38" s="108">
        <v>446</v>
      </c>
      <c r="C38" s="106">
        <v>325</v>
      </c>
      <c r="D38" s="109">
        <f t="shared" si="3"/>
        <v>0.728699551569507</v>
      </c>
    </row>
    <row r="39" ht="17.25" customHeight="1" spans="1:4">
      <c r="A39" s="104" t="s">
        <v>34</v>
      </c>
      <c r="B39" s="108">
        <v>152</v>
      </c>
      <c r="C39" s="106">
        <v>304</v>
      </c>
      <c r="D39" s="109">
        <f t="shared" si="3"/>
        <v>2</v>
      </c>
    </row>
    <row r="40" ht="17.25" hidden="1" customHeight="1" spans="1:4">
      <c r="A40" s="112" t="s">
        <v>35</v>
      </c>
      <c r="B40" s="108"/>
      <c r="C40" s="111"/>
      <c r="D40" s="109"/>
    </row>
    <row r="41" ht="17.25" customHeight="1" spans="1:4">
      <c r="A41" s="113" t="s">
        <v>57</v>
      </c>
      <c r="B41" s="108">
        <v>61</v>
      </c>
      <c r="C41" s="106"/>
      <c r="D41" s="114">
        <v>0</v>
      </c>
    </row>
    <row r="42" ht="17.25" hidden="1" customHeight="1" spans="1:4">
      <c r="A42" s="112" t="s">
        <v>58</v>
      </c>
      <c r="B42" s="108"/>
      <c r="C42" s="111"/>
      <c r="D42" s="109"/>
    </row>
    <row r="43" ht="17.25" hidden="1" customHeight="1" spans="1:4">
      <c r="A43" s="110" t="s">
        <v>59</v>
      </c>
      <c r="B43" s="108"/>
      <c r="C43" s="111"/>
      <c r="D43" s="109"/>
    </row>
    <row r="44" ht="17.25" hidden="1" customHeight="1" spans="1:4">
      <c r="A44" s="110" t="s">
        <v>60</v>
      </c>
      <c r="B44" s="108"/>
      <c r="C44" s="111"/>
      <c r="D44" s="109"/>
    </row>
    <row r="45" ht="17.25" customHeight="1" spans="1:4">
      <c r="A45" s="104" t="s">
        <v>61</v>
      </c>
      <c r="B45" s="108">
        <v>8</v>
      </c>
      <c r="C45" s="106"/>
      <c r="D45" s="114">
        <v>0</v>
      </c>
    </row>
    <row r="46" ht="17.25" customHeight="1" spans="1:4">
      <c r="A46" s="104" t="s">
        <v>42</v>
      </c>
      <c r="B46" s="108">
        <v>3</v>
      </c>
      <c r="C46" s="106"/>
      <c r="D46" s="114">
        <v>0</v>
      </c>
    </row>
    <row r="47" ht="17.25" customHeight="1" spans="1:4">
      <c r="A47" s="113" t="s">
        <v>62</v>
      </c>
      <c r="B47" s="108">
        <v>53</v>
      </c>
      <c r="C47" s="106">
        <v>100</v>
      </c>
      <c r="D47" s="109">
        <f t="shared" ref="D47:D50" si="4">C47/B47</f>
        <v>1.88679245283019</v>
      </c>
    </row>
    <row r="48" ht="17.25" customHeight="1" spans="1:4">
      <c r="A48" s="113" t="s">
        <v>63</v>
      </c>
      <c r="B48" s="105">
        <f>SUM(B49:B58)</f>
        <v>694</v>
      </c>
      <c r="C48" s="102">
        <f>SUM(C49:C58)</f>
        <v>2533</v>
      </c>
      <c r="D48" s="107">
        <f t="shared" si="4"/>
        <v>3.64985590778098</v>
      </c>
    </row>
    <row r="49" ht="17.25" customHeight="1" spans="1:4">
      <c r="A49" s="113" t="s">
        <v>33</v>
      </c>
      <c r="B49" s="108">
        <v>121</v>
      </c>
      <c r="C49" s="106">
        <v>114</v>
      </c>
      <c r="D49" s="109">
        <f t="shared" si="4"/>
        <v>0.942148760330578</v>
      </c>
    </row>
    <row r="50" ht="17.25" customHeight="1" spans="1:4">
      <c r="A50" s="100" t="s">
        <v>34</v>
      </c>
      <c r="B50" s="108">
        <v>35</v>
      </c>
      <c r="C50" s="106">
        <v>49</v>
      </c>
      <c r="D50" s="109">
        <f t="shared" si="4"/>
        <v>1.4</v>
      </c>
    </row>
    <row r="51" ht="17.25" hidden="1" customHeight="1" spans="1:4">
      <c r="A51" s="110" t="s">
        <v>35</v>
      </c>
      <c r="B51" s="108"/>
      <c r="C51" s="111"/>
      <c r="D51" s="109"/>
    </row>
    <row r="52" ht="17.25" customHeight="1" spans="1:4">
      <c r="A52" s="104" t="s">
        <v>64</v>
      </c>
      <c r="B52" s="108">
        <v>419</v>
      </c>
      <c r="C52" s="106">
        <v>2256</v>
      </c>
      <c r="D52" s="109">
        <f t="shared" ref="D52:D56" si="5">C52/B52</f>
        <v>5.38424821002387</v>
      </c>
    </row>
    <row r="53" ht="17.25" hidden="1" customHeight="1" spans="1:4">
      <c r="A53" s="110" t="s">
        <v>65</v>
      </c>
      <c r="B53" s="108"/>
      <c r="C53" s="111"/>
      <c r="D53" s="109"/>
    </row>
    <row r="54" ht="17.25" hidden="1" customHeight="1" spans="1:4">
      <c r="A54" s="112" t="s">
        <v>66</v>
      </c>
      <c r="B54" s="108"/>
      <c r="C54" s="111"/>
      <c r="D54" s="109"/>
    </row>
    <row r="55" ht="17.25" customHeight="1" spans="1:4">
      <c r="A55" s="113" t="s">
        <v>67</v>
      </c>
      <c r="B55" s="108">
        <v>80</v>
      </c>
      <c r="C55" s="106">
        <v>64</v>
      </c>
      <c r="D55" s="109">
        <f t="shared" si="5"/>
        <v>0.8</v>
      </c>
    </row>
    <row r="56" ht="17.25" customHeight="1" spans="1:4">
      <c r="A56" s="113" t="s">
        <v>68</v>
      </c>
      <c r="B56" s="108">
        <v>39</v>
      </c>
      <c r="C56" s="106">
        <v>50</v>
      </c>
      <c r="D56" s="109">
        <f t="shared" si="5"/>
        <v>1.28205128205128</v>
      </c>
    </row>
    <row r="57" ht="17.25" hidden="1" customHeight="1" spans="1:4">
      <c r="A57" s="110" t="s">
        <v>42</v>
      </c>
      <c r="B57" s="108"/>
      <c r="C57" s="111"/>
      <c r="D57" s="109"/>
    </row>
    <row r="58" ht="17.25" hidden="1" customHeight="1" spans="1:4">
      <c r="A58" s="112" t="s">
        <v>69</v>
      </c>
      <c r="B58" s="108"/>
      <c r="C58" s="111"/>
      <c r="D58" s="109"/>
    </row>
    <row r="59" ht="17.25" customHeight="1" spans="1:4">
      <c r="A59" s="117" t="s">
        <v>70</v>
      </c>
      <c r="B59" s="105">
        <f>SUM(B60:B69)</f>
        <v>1926</v>
      </c>
      <c r="C59" s="102">
        <f>SUM(C60:C69)</f>
        <v>2009</v>
      </c>
      <c r="D59" s="107">
        <f t="shared" ref="D59:D61" si="6">C59/B59</f>
        <v>1.04309449636552</v>
      </c>
    </row>
    <row r="60" ht="17.25" customHeight="1" spans="1:4">
      <c r="A60" s="113" t="s">
        <v>33</v>
      </c>
      <c r="B60" s="108">
        <v>943</v>
      </c>
      <c r="C60" s="106">
        <v>1147</v>
      </c>
      <c r="D60" s="109">
        <f t="shared" si="6"/>
        <v>1.21633085896076</v>
      </c>
    </row>
    <row r="61" ht="17.25" customHeight="1" spans="1:4">
      <c r="A61" s="100" t="s">
        <v>34</v>
      </c>
      <c r="B61" s="108">
        <v>402</v>
      </c>
      <c r="C61" s="106">
        <v>506</v>
      </c>
      <c r="D61" s="109">
        <f t="shared" si="6"/>
        <v>1.25870646766169</v>
      </c>
    </row>
    <row r="62" ht="17.25" hidden="1" customHeight="1" spans="1:4">
      <c r="A62" s="115" t="s">
        <v>35</v>
      </c>
      <c r="B62" s="108"/>
      <c r="C62" s="111"/>
      <c r="D62" s="109"/>
    </row>
    <row r="63" ht="17.25" hidden="1" customHeight="1" spans="1:4">
      <c r="A63" s="115" t="s">
        <v>71</v>
      </c>
      <c r="B63" s="108"/>
      <c r="C63" s="111"/>
      <c r="D63" s="109"/>
    </row>
    <row r="64" ht="17.25" customHeight="1" spans="1:4">
      <c r="A64" s="100" t="s">
        <v>72</v>
      </c>
      <c r="B64" s="108">
        <v>1</v>
      </c>
      <c r="C64" s="106"/>
      <c r="D64" s="114">
        <v>0</v>
      </c>
    </row>
    <row r="65" ht="17.25" hidden="1" customHeight="1" spans="1:4">
      <c r="A65" s="115" t="s">
        <v>73</v>
      </c>
      <c r="B65" s="108"/>
      <c r="C65" s="111"/>
      <c r="D65" s="109"/>
    </row>
    <row r="66" ht="17.25" customHeight="1" spans="1:4">
      <c r="A66" s="104" t="s">
        <v>74</v>
      </c>
      <c r="B66" s="108">
        <v>425</v>
      </c>
      <c r="C66" s="106">
        <v>56</v>
      </c>
      <c r="D66" s="109">
        <f t="shared" ref="D66:D71" si="7">C66/B66</f>
        <v>0.131764705882353</v>
      </c>
    </row>
    <row r="67" ht="17.25" customHeight="1" spans="1:4">
      <c r="A67" s="113" t="s">
        <v>75</v>
      </c>
      <c r="B67" s="108">
        <v>154</v>
      </c>
      <c r="C67" s="106">
        <v>300</v>
      </c>
      <c r="D67" s="109">
        <f t="shared" si="7"/>
        <v>1.94805194805195</v>
      </c>
    </row>
    <row r="68" ht="17.25" customHeight="1" spans="1:4">
      <c r="A68" s="113" t="s">
        <v>42</v>
      </c>
      <c r="B68" s="108">
        <v>1</v>
      </c>
      <c r="C68" s="106"/>
      <c r="D68" s="114">
        <v>0</v>
      </c>
    </row>
    <row r="69" ht="17.25" hidden="1" customHeight="1" spans="1:4">
      <c r="A69" s="112" t="s">
        <v>76</v>
      </c>
      <c r="B69" s="108"/>
      <c r="C69" s="111"/>
      <c r="D69" s="109"/>
    </row>
    <row r="70" ht="17.25" customHeight="1" spans="1:4">
      <c r="A70" s="104" t="s">
        <v>77</v>
      </c>
      <c r="B70" s="105">
        <f>SUM(B71:B77)</f>
        <v>213</v>
      </c>
      <c r="C70" s="102">
        <f>SUM(C71:C77)</f>
        <v>540</v>
      </c>
      <c r="D70" s="107">
        <f t="shared" si="7"/>
        <v>2.53521126760563</v>
      </c>
    </row>
    <row r="71" ht="17.25" customHeight="1" spans="1:4">
      <c r="A71" s="104" t="s">
        <v>33</v>
      </c>
      <c r="B71" s="108">
        <v>153</v>
      </c>
      <c r="C71" s="106">
        <v>540</v>
      </c>
      <c r="D71" s="109">
        <f t="shared" si="7"/>
        <v>3.52941176470588</v>
      </c>
    </row>
    <row r="72" ht="17.25" hidden="1" customHeight="1" spans="1:4">
      <c r="A72" s="110" t="s">
        <v>34</v>
      </c>
      <c r="B72" s="108"/>
      <c r="C72" s="111"/>
      <c r="D72" s="109"/>
    </row>
    <row r="73" ht="17.25" hidden="1" customHeight="1" spans="1:4">
      <c r="A73" s="112" t="s">
        <v>35</v>
      </c>
      <c r="B73" s="108"/>
      <c r="C73" s="111"/>
      <c r="D73" s="109"/>
    </row>
    <row r="74" ht="17.25" customHeight="1" spans="1:4">
      <c r="A74" s="104" t="s">
        <v>74</v>
      </c>
      <c r="B74" s="108">
        <v>60</v>
      </c>
      <c r="C74" s="106"/>
      <c r="D74" s="114">
        <v>0</v>
      </c>
    </row>
    <row r="75" ht="17.25" hidden="1" customHeight="1" spans="1:4">
      <c r="A75" s="112" t="s">
        <v>78</v>
      </c>
      <c r="B75" s="108"/>
      <c r="C75" s="111"/>
      <c r="D75" s="109"/>
    </row>
    <row r="76" ht="17.25" hidden="1" customHeight="1" spans="1:4">
      <c r="A76" s="112" t="s">
        <v>42</v>
      </c>
      <c r="B76" s="108"/>
      <c r="C76" s="111"/>
      <c r="D76" s="109"/>
    </row>
    <row r="77" ht="17.25" hidden="1" customHeight="1" spans="1:4">
      <c r="A77" s="112" t="s">
        <v>79</v>
      </c>
      <c r="B77" s="108"/>
      <c r="C77" s="111"/>
      <c r="D77" s="109"/>
    </row>
    <row r="78" ht="17.25" customHeight="1" spans="1:4">
      <c r="A78" s="113" t="s">
        <v>80</v>
      </c>
      <c r="B78" s="105">
        <f>SUM(B79:B86)</f>
        <v>663</v>
      </c>
      <c r="C78" s="102">
        <f>SUM(C79:C86)</f>
        <v>723</v>
      </c>
      <c r="D78" s="107">
        <f t="shared" ref="D78:D80" si="8">C78/B78</f>
        <v>1.09049773755656</v>
      </c>
    </row>
    <row r="79" ht="17.25" customHeight="1" spans="1:4">
      <c r="A79" s="104" t="s">
        <v>33</v>
      </c>
      <c r="B79" s="108">
        <v>286</v>
      </c>
      <c r="C79" s="106">
        <v>263</v>
      </c>
      <c r="D79" s="109">
        <f t="shared" si="8"/>
        <v>0.91958041958042</v>
      </c>
    </row>
    <row r="80" ht="17.25" customHeight="1" spans="1:4">
      <c r="A80" s="104" t="s">
        <v>34</v>
      </c>
      <c r="B80" s="108">
        <v>5</v>
      </c>
      <c r="C80" s="106">
        <v>12</v>
      </c>
      <c r="D80" s="109">
        <f t="shared" si="8"/>
        <v>2.4</v>
      </c>
    </row>
    <row r="81" ht="17.25" hidden="1" customHeight="1" spans="1:4">
      <c r="A81" s="110" t="s">
        <v>35</v>
      </c>
      <c r="B81" s="108"/>
      <c r="C81" s="111"/>
      <c r="D81" s="109"/>
    </row>
    <row r="82" ht="17.25" customHeight="1" spans="1:4">
      <c r="A82" s="118" t="s">
        <v>81</v>
      </c>
      <c r="B82" s="108">
        <v>372</v>
      </c>
      <c r="C82" s="106">
        <v>448</v>
      </c>
      <c r="D82" s="109">
        <f>C82/B82</f>
        <v>1.20430107526882</v>
      </c>
    </row>
    <row r="83" ht="17.25" hidden="1" customHeight="1" spans="1:4">
      <c r="A83" s="112" t="s">
        <v>82</v>
      </c>
      <c r="B83" s="108"/>
      <c r="C83" s="111"/>
      <c r="D83" s="109"/>
    </row>
    <row r="84" ht="17.25" hidden="1" customHeight="1" spans="1:4">
      <c r="A84" s="112" t="s">
        <v>74</v>
      </c>
      <c r="B84" s="108"/>
      <c r="C84" s="111"/>
      <c r="D84" s="109"/>
    </row>
    <row r="85" ht="17.25" hidden="1" customHeight="1" spans="1:4">
      <c r="A85" s="112" t="s">
        <v>42</v>
      </c>
      <c r="B85" s="108"/>
      <c r="C85" s="111"/>
      <c r="D85" s="109"/>
    </row>
    <row r="86" ht="17.25" hidden="1" customHeight="1" spans="1:4">
      <c r="A86" s="115" t="s">
        <v>83</v>
      </c>
      <c r="B86" s="108"/>
      <c r="C86" s="111"/>
      <c r="D86" s="109"/>
    </row>
    <row r="87" ht="17.25" hidden="1" customHeight="1" spans="1:4">
      <c r="A87" s="119" t="s">
        <v>84</v>
      </c>
      <c r="B87" s="105"/>
      <c r="C87" s="120"/>
      <c r="D87" s="121"/>
    </row>
    <row r="88" ht="17.25" hidden="1" customHeight="1" spans="1:4">
      <c r="A88" s="110" t="s">
        <v>33</v>
      </c>
      <c r="B88" s="108"/>
      <c r="C88" s="111"/>
      <c r="D88" s="109"/>
    </row>
    <row r="89" ht="17.25" hidden="1" customHeight="1" spans="1:4">
      <c r="A89" s="112" t="s">
        <v>34</v>
      </c>
      <c r="B89" s="108"/>
      <c r="C89" s="111"/>
      <c r="D89" s="109"/>
    </row>
    <row r="90" ht="17.25" hidden="1" customHeight="1" spans="1:4">
      <c r="A90" s="112" t="s">
        <v>35</v>
      </c>
      <c r="B90" s="108"/>
      <c r="C90" s="111"/>
      <c r="D90" s="109"/>
    </row>
    <row r="91" ht="17.25" hidden="1" customHeight="1" spans="1:4">
      <c r="A91" s="110" t="s">
        <v>85</v>
      </c>
      <c r="B91" s="108"/>
      <c r="C91" s="111"/>
      <c r="D91" s="109"/>
    </row>
    <row r="92" ht="17.25" hidden="1" customHeight="1" spans="1:4">
      <c r="A92" s="110" t="s">
        <v>86</v>
      </c>
      <c r="B92" s="108"/>
      <c r="C92" s="111"/>
      <c r="D92" s="109"/>
    </row>
    <row r="93" ht="17.25" hidden="1" customHeight="1" spans="1:4">
      <c r="A93" s="110" t="s">
        <v>74</v>
      </c>
      <c r="B93" s="108"/>
      <c r="C93" s="111"/>
      <c r="D93" s="109"/>
    </row>
    <row r="94" ht="17.25" hidden="1" customHeight="1" spans="1:4">
      <c r="A94" s="110" t="s">
        <v>87</v>
      </c>
      <c r="B94" s="108"/>
      <c r="C94" s="111"/>
      <c r="D94" s="109"/>
    </row>
    <row r="95" ht="17.25" hidden="1" customHeight="1" spans="1:4">
      <c r="A95" s="110" t="s">
        <v>88</v>
      </c>
      <c r="B95" s="108"/>
      <c r="C95" s="111"/>
      <c r="D95" s="109"/>
    </row>
    <row r="96" ht="17.25" hidden="1" customHeight="1" spans="1:4">
      <c r="A96" s="110" t="s">
        <v>89</v>
      </c>
      <c r="B96" s="108"/>
      <c r="C96" s="111"/>
      <c r="D96" s="109"/>
    </row>
    <row r="97" ht="17.25" hidden="1" customHeight="1" spans="1:4">
      <c r="A97" s="110" t="s">
        <v>90</v>
      </c>
      <c r="B97" s="108"/>
      <c r="C97" s="111"/>
      <c r="D97" s="109"/>
    </row>
    <row r="98" ht="17.25" hidden="1" customHeight="1" spans="1:4">
      <c r="A98" s="112" t="s">
        <v>42</v>
      </c>
      <c r="B98" s="108"/>
      <c r="C98" s="111"/>
      <c r="D98" s="109"/>
    </row>
    <row r="99" ht="17.25" hidden="1" customHeight="1" spans="1:4">
      <c r="A99" s="112" t="s">
        <v>91</v>
      </c>
      <c r="B99" s="108"/>
      <c r="C99" s="111"/>
      <c r="D99" s="109"/>
    </row>
    <row r="100" ht="17.25" customHeight="1" spans="1:4">
      <c r="A100" s="122" t="s">
        <v>92</v>
      </c>
      <c r="B100" s="105">
        <f>SUM(B101:B103)</f>
        <v>1177</v>
      </c>
      <c r="C100" s="102">
        <f>SUM(C101:C103)</f>
        <v>905</v>
      </c>
      <c r="D100" s="107">
        <f t="shared" ref="D100:D105" si="9">C100/B100</f>
        <v>0.768903993203059</v>
      </c>
    </row>
    <row r="101" s="89" customFormat="1" ht="17.25" customHeight="1" spans="1:4">
      <c r="A101" s="100" t="s">
        <v>93</v>
      </c>
      <c r="B101" s="108">
        <v>823</v>
      </c>
      <c r="C101" s="106">
        <v>500</v>
      </c>
      <c r="D101" s="109">
        <f t="shared" si="9"/>
        <v>0.607533414337789</v>
      </c>
    </row>
    <row r="102" s="89" customFormat="1" ht="17.25" hidden="1" customHeight="1" spans="1:4">
      <c r="A102" s="115" t="s">
        <v>42</v>
      </c>
      <c r="B102" s="108"/>
      <c r="C102" s="111"/>
      <c r="D102" s="109"/>
    </row>
    <row r="103" s="89" customFormat="1" ht="17.25" customHeight="1" spans="1:4">
      <c r="A103" s="100" t="s">
        <v>94</v>
      </c>
      <c r="B103" s="108">
        <v>354</v>
      </c>
      <c r="C103" s="106">
        <v>405</v>
      </c>
      <c r="D103" s="109">
        <f t="shared" si="9"/>
        <v>1.14406779661017</v>
      </c>
    </row>
    <row r="104" ht="17.25" customHeight="1" spans="1:4">
      <c r="A104" s="122" t="s">
        <v>95</v>
      </c>
      <c r="B104" s="105">
        <f>SUM(B105:B112)</f>
        <v>1182</v>
      </c>
      <c r="C104" s="106">
        <f>SUM(C105:C112)</f>
        <v>1151</v>
      </c>
      <c r="D104" s="107">
        <f t="shared" si="9"/>
        <v>0.973773265651438</v>
      </c>
    </row>
    <row r="105" ht="17.25" customHeight="1" spans="1:4">
      <c r="A105" s="104" t="s">
        <v>33</v>
      </c>
      <c r="B105" s="108">
        <v>897</v>
      </c>
      <c r="C105" s="106">
        <v>896</v>
      </c>
      <c r="D105" s="109">
        <f t="shared" si="9"/>
        <v>0.998885172798216</v>
      </c>
    </row>
    <row r="106" ht="17.25" customHeight="1" spans="1:4">
      <c r="A106" s="104" t="s">
        <v>34</v>
      </c>
      <c r="B106" s="108">
        <v>10</v>
      </c>
      <c r="C106" s="106"/>
      <c r="D106" s="114">
        <v>0</v>
      </c>
    </row>
    <row r="107" ht="17.25" hidden="1" customHeight="1" spans="1:4">
      <c r="A107" s="110" t="s">
        <v>35</v>
      </c>
      <c r="B107" s="108"/>
      <c r="C107" s="111"/>
      <c r="D107" s="109"/>
    </row>
    <row r="108" ht="17.25" customHeight="1" spans="1:4">
      <c r="A108" s="113" t="s">
        <v>96</v>
      </c>
      <c r="B108" s="108">
        <v>60</v>
      </c>
      <c r="C108" s="106">
        <v>48</v>
      </c>
      <c r="D108" s="109">
        <f t="shared" ref="D108:D110" si="10">C108/B108</f>
        <v>0.8</v>
      </c>
    </row>
    <row r="109" ht="17.25" customHeight="1" spans="1:4">
      <c r="A109" s="113" t="s">
        <v>97</v>
      </c>
      <c r="B109" s="108">
        <v>45</v>
      </c>
      <c r="C109" s="106">
        <v>45</v>
      </c>
      <c r="D109" s="109">
        <f t="shared" si="10"/>
        <v>1</v>
      </c>
    </row>
    <row r="110" ht="17.25" customHeight="1" spans="1:4">
      <c r="A110" s="113" t="s">
        <v>98</v>
      </c>
      <c r="B110" s="108">
        <v>46</v>
      </c>
      <c r="C110" s="106">
        <v>50</v>
      </c>
      <c r="D110" s="109">
        <f t="shared" si="10"/>
        <v>1.08695652173913</v>
      </c>
    </row>
    <row r="111" ht="17.25" hidden="1" customHeight="1" spans="1:4">
      <c r="A111" s="110" t="s">
        <v>42</v>
      </c>
      <c r="B111" s="108"/>
      <c r="C111" s="111"/>
      <c r="D111" s="109"/>
    </row>
    <row r="112" ht="17.25" customHeight="1" spans="1:4">
      <c r="A112" s="104" t="s">
        <v>99</v>
      </c>
      <c r="B112" s="108">
        <v>124</v>
      </c>
      <c r="C112" s="106">
        <v>112</v>
      </c>
      <c r="D112" s="109">
        <f t="shared" ref="D112:D114" si="11">C112/B112</f>
        <v>0.903225806451613</v>
      </c>
    </row>
    <row r="113" ht="17.25" customHeight="1" spans="1:4">
      <c r="A113" s="100" t="s">
        <v>100</v>
      </c>
      <c r="B113" s="105">
        <f>SUM(B114:B123)</f>
        <v>943</v>
      </c>
      <c r="C113" s="106">
        <f>SUM(C114:C123)</f>
        <v>1432</v>
      </c>
      <c r="D113" s="107">
        <f t="shared" si="11"/>
        <v>1.51855779427359</v>
      </c>
    </row>
    <row r="114" ht="17.25" customHeight="1" spans="1:4">
      <c r="A114" s="104" t="s">
        <v>33</v>
      </c>
      <c r="B114" s="108">
        <v>184</v>
      </c>
      <c r="C114" s="106">
        <v>195</v>
      </c>
      <c r="D114" s="109">
        <f t="shared" si="11"/>
        <v>1.05978260869565</v>
      </c>
    </row>
    <row r="115" ht="17.25" hidden="1" customHeight="1" spans="1:4">
      <c r="A115" s="110" t="s">
        <v>34</v>
      </c>
      <c r="B115" s="108"/>
      <c r="C115" s="111"/>
      <c r="D115" s="109"/>
    </row>
    <row r="116" ht="17.25" hidden="1" customHeight="1" spans="1:4">
      <c r="A116" s="110" t="s">
        <v>35</v>
      </c>
      <c r="B116" s="108"/>
      <c r="C116" s="111"/>
      <c r="D116" s="109"/>
    </row>
    <row r="117" ht="17.25" hidden="1" customHeight="1" spans="1:4">
      <c r="A117" s="112" t="s">
        <v>101</v>
      </c>
      <c r="B117" s="108"/>
      <c r="C117" s="111"/>
      <c r="D117" s="109"/>
    </row>
    <row r="118" ht="17.25" hidden="1" customHeight="1" spans="1:4">
      <c r="A118" s="112" t="s">
        <v>102</v>
      </c>
      <c r="B118" s="108"/>
      <c r="C118" s="111"/>
      <c r="D118" s="109"/>
    </row>
    <row r="119" ht="17.25" hidden="1" customHeight="1" spans="1:4">
      <c r="A119" s="112" t="s">
        <v>103</v>
      </c>
      <c r="B119" s="108"/>
      <c r="C119" s="111"/>
      <c r="D119" s="109"/>
    </row>
    <row r="120" ht="17.25" hidden="1" customHeight="1" spans="1:4">
      <c r="A120" s="110" t="s">
        <v>104</v>
      </c>
      <c r="B120" s="108"/>
      <c r="C120" s="111"/>
      <c r="D120" s="109"/>
    </row>
    <row r="121" ht="17.25" customHeight="1" spans="1:4">
      <c r="A121" s="104" t="s">
        <v>105</v>
      </c>
      <c r="B121" s="108">
        <v>459</v>
      </c>
      <c r="C121" s="106">
        <v>1237</v>
      </c>
      <c r="D121" s="109">
        <f>C121/B121</f>
        <v>2.69498910675381</v>
      </c>
    </row>
    <row r="122" ht="17.25" hidden="1" customHeight="1" spans="1:4">
      <c r="A122" s="110" t="s">
        <v>42</v>
      </c>
      <c r="B122" s="108"/>
      <c r="C122" s="111"/>
      <c r="D122" s="109"/>
    </row>
    <row r="123" ht="17.25" customHeight="1" spans="1:4">
      <c r="A123" s="113" t="s">
        <v>106</v>
      </c>
      <c r="B123" s="108">
        <v>300</v>
      </c>
      <c r="C123" s="106"/>
      <c r="D123" s="114">
        <v>0</v>
      </c>
    </row>
    <row r="124" ht="17.25" customHeight="1" spans="1:4">
      <c r="A124" s="113" t="s">
        <v>107</v>
      </c>
      <c r="B124" s="105">
        <f>SUM(B125:B135)</f>
        <v>357</v>
      </c>
      <c r="C124" s="106">
        <f>SUM(C125:C135)</f>
        <v>350</v>
      </c>
      <c r="D124" s="107">
        <f>C124/B124</f>
        <v>0.980392156862745</v>
      </c>
    </row>
    <row r="125" ht="17.25" hidden="1" customHeight="1" spans="1:4">
      <c r="A125" s="112" t="s">
        <v>33</v>
      </c>
      <c r="B125" s="108"/>
      <c r="C125" s="111"/>
      <c r="D125" s="109"/>
    </row>
    <row r="126" ht="17.25" hidden="1" customHeight="1" spans="1:4">
      <c r="A126" s="115" t="s">
        <v>34</v>
      </c>
      <c r="B126" s="108"/>
      <c r="C126" s="111"/>
      <c r="D126" s="109"/>
    </row>
    <row r="127" ht="17.25" hidden="1" customHeight="1" spans="1:4">
      <c r="A127" s="110" t="s">
        <v>35</v>
      </c>
      <c r="B127" s="108"/>
      <c r="C127" s="111"/>
      <c r="D127" s="109"/>
    </row>
    <row r="128" ht="17.25" hidden="1" customHeight="1" spans="1:4">
      <c r="A128" s="110" t="s">
        <v>108</v>
      </c>
      <c r="B128" s="108"/>
      <c r="C128" s="111"/>
      <c r="D128" s="109"/>
    </row>
    <row r="129" ht="17.25" hidden="1" customHeight="1" spans="1:4">
      <c r="A129" s="110" t="s">
        <v>109</v>
      </c>
      <c r="B129" s="108"/>
      <c r="C129" s="111"/>
      <c r="D129" s="109"/>
    </row>
    <row r="130" ht="17.25" hidden="1" customHeight="1" spans="1:4">
      <c r="A130" s="112" t="s">
        <v>110</v>
      </c>
      <c r="B130" s="108"/>
      <c r="C130" s="111"/>
      <c r="D130" s="109"/>
    </row>
    <row r="131" ht="17.25" hidden="1" customHeight="1" spans="1:4">
      <c r="A131" s="110" t="s">
        <v>111</v>
      </c>
      <c r="B131" s="108"/>
      <c r="C131" s="111"/>
      <c r="D131" s="109"/>
    </row>
    <row r="132" ht="17.25" hidden="1" customHeight="1" spans="1:4">
      <c r="A132" s="110" t="s">
        <v>112</v>
      </c>
      <c r="B132" s="108"/>
      <c r="C132" s="111"/>
      <c r="D132" s="109"/>
    </row>
    <row r="133" ht="17.25" hidden="1" customHeight="1" spans="1:4">
      <c r="A133" s="110" t="s">
        <v>113</v>
      </c>
      <c r="B133" s="108"/>
      <c r="C133" s="111"/>
      <c r="D133" s="109"/>
    </row>
    <row r="134" ht="17.25" hidden="1" customHeight="1" spans="1:4">
      <c r="A134" s="110" t="s">
        <v>42</v>
      </c>
      <c r="B134" s="108"/>
      <c r="C134" s="111"/>
      <c r="D134" s="109"/>
    </row>
    <row r="135" ht="17.25" customHeight="1" spans="1:4">
      <c r="A135" s="104" t="s">
        <v>114</v>
      </c>
      <c r="B135" s="108">
        <v>357</v>
      </c>
      <c r="C135" s="106">
        <v>350</v>
      </c>
      <c r="D135" s="109">
        <f t="shared" ref="D135:D140" si="12">C135/B135</f>
        <v>0.980392156862745</v>
      </c>
    </row>
    <row r="136" ht="17.25" customHeight="1" spans="1:4">
      <c r="A136" s="104" t="s">
        <v>115</v>
      </c>
      <c r="B136" s="105">
        <f>SUM(B137:B142)</f>
        <v>6</v>
      </c>
      <c r="C136" s="106">
        <f>SUM(C137:C142)</f>
        <v>12</v>
      </c>
      <c r="D136" s="107">
        <f t="shared" si="12"/>
        <v>2</v>
      </c>
    </row>
    <row r="137" ht="17.25" customHeight="1" spans="1:4">
      <c r="A137" s="104" t="s">
        <v>33</v>
      </c>
      <c r="B137" s="108"/>
      <c r="C137" s="106">
        <v>6</v>
      </c>
      <c r="D137" s="114">
        <v>0</v>
      </c>
    </row>
    <row r="138" ht="17.25" hidden="1" customHeight="1" spans="1:4">
      <c r="A138" s="110" t="s">
        <v>34</v>
      </c>
      <c r="B138" s="108"/>
      <c r="C138" s="111"/>
      <c r="D138" s="109"/>
    </row>
    <row r="139" ht="17.25" hidden="1" customHeight="1" spans="1:4">
      <c r="A139" s="112" t="s">
        <v>35</v>
      </c>
      <c r="B139" s="108"/>
      <c r="C139" s="111"/>
      <c r="D139" s="109"/>
    </row>
    <row r="140" ht="17.25" customHeight="1" spans="1:4">
      <c r="A140" s="113" t="s">
        <v>116</v>
      </c>
      <c r="B140" s="108">
        <v>1</v>
      </c>
      <c r="C140" s="106">
        <v>1</v>
      </c>
      <c r="D140" s="109">
        <f t="shared" si="12"/>
        <v>1</v>
      </c>
    </row>
    <row r="141" ht="17.25" hidden="1" customHeight="1" spans="1:4">
      <c r="A141" s="112" t="s">
        <v>42</v>
      </c>
      <c r="B141" s="108"/>
      <c r="C141" s="111"/>
      <c r="D141" s="109"/>
    </row>
    <row r="142" ht="17.25" customHeight="1" spans="1:4">
      <c r="A142" s="100" t="s">
        <v>117</v>
      </c>
      <c r="B142" s="108">
        <v>5</v>
      </c>
      <c r="C142" s="106">
        <v>5</v>
      </c>
      <c r="D142" s="109">
        <f t="shared" ref="D142:D145" si="13">C142/B142</f>
        <v>1</v>
      </c>
    </row>
    <row r="143" ht="17.25" customHeight="1" spans="1:4">
      <c r="A143" s="104" t="s">
        <v>118</v>
      </c>
      <c r="B143" s="105">
        <f>SUM(B144:B150)</f>
        <v>1</v>
      </c>
      <c r="C143" s="106">
        <f>SUM(C144:C150)</f>
        <v>1</v>
      </c>
      <c r="D143" s="107">
        <f t="shared" si="13"/>
        <v>1</v>
      </c>
    </row>
    <row r="144" ht="17.25" hidden="1" customHeight="1" spans="1:4">
      <c r="A144" s="110" t="s">
        <v>33</v>
      </c>
      <c r="B144" s="108"/>
      <c r="C144" s="111"/>
      <c r="D144" s="109"/>
    </row>
    <row r="145" ht="17.25" customHeight="1" spans="1:4">
      <c r="A145" s="113" t="s">
        <v>34</v>
      </c>
      <c r="B145" s="108">
        <v>1</v>
      </c>
      <c r="C145" s="106">
        <v>1</v>
      </c>
      <c r="D145" s="109">
        <f t="shared" si="13"/>
        <v>1</v>
      </c>
    </row>
    <row r="146" ht="17.25" hidden="1" customHeight="1" spans="1:4">
      <c r="A146" s="112" t="s">
        <v>35</v>
      </c>
      <c r="B146" s="108"/>
      <c r="C146" s="111"/>
      <c r="D146" s="109"/>
    </row>
    <row r="147" ht="17.25" hidden="1" customHeight="1" spans="1:4">
      <c r="A147" s="112" t="s">
        <v>119</v>
      </c>
      <c r="B147" s="108"/>
      <c r="C147" s="111"/>
      <c r="D147" s="109"/>
    </row>
    <row r="148" ht="17.25" hidden="1" customHeight="1" spans="1:4">
      <c r="A148" s="115" t="s">
        <v>120</v>
      </c>
      <c r="B148" s="108"/>
      <c r="C148" s="111"/>
      <c r="D148" s="109"/>
    </row>
    <row r="149" ht="17.25" hidden="1" customHeight="1" spans="1:4">
      <c r="A149" s="110" t="s">
        <v>42</v>
      </c>
      <c r="B149" s="108"/>
      <c r="C149" s="111"/>
      <c r="D149" s="109"/>
    </row>
    <row r="150" ht="17.25" hidden="1" customHeight="1" spans="1:4">
      <c r="A150" s="110" t="s">
        <v>121</v>
      </c>
      <c r="B150" s="108"/>
      <c r="C150" s="111"/>
      <c r="D150" s="109"/>
    </row>
    <row r="151" ht="17.25" customHeight="1" spans="1:4">
      <c r="A151" s="113" t="s">
        <v>122</v>
      </c>
      <c r="B151" s="105">
        <f>SUM(B152:B156)</f>
        <v>24</v>
      </c>
      <c r="C151" s="106">
        <f>SUM(C152:C156)</f>
        <v>177</v>
      </c>
      <c r="D151" s="107">
        <f>C151/B151</f>
        <v>7.375</v>
      </c>
    </row>
    <row r="152" ht="17.25" hidden="1" customHeight="1" spans="1:4">
      <c r="A152" s="112" t="s">
        <v>33</v>
      </c>
      <c r="B152" s="108"/>
      <c r="C152" s="111"/>
      <c r="D152" s="109"/>
    </row>
    <row r="153" ht="17.25" hidden="1" customHeight="1" spans="1:4">
      <c r="A153" s="112" t="s">
        <v>34</v>
      </c>
      <c r="B153" s="108"/>
      <c r="C153" s="111"/>
      <c r="D153" s="109"/>
    </row>
    <row r="154" ht="17.25" hidden="1" customHeight="1" spans="1:4">
      <c r="A154" s="110" t="s">
        <v>35</v>
      </c>
      <c r="B154" s="108"/>
      <c r="C154" s="111"/>
      <c r="D154" s="109"/>
    </row>
    <row r="155" ht="17.25" customHeight="1" spans="1:4">
      <c r="A155" s="117" t="s">
        <v>123</v>
      </c>
      <c r="B155" s="108">
        <v>24</v>
      </c>
      <c r="C155" s="106">
        <v>177</v>
      </c>
      <c r="D155" s="109">
        <f t="shared" ref="D155:D159" si="14">C155/B155</f>
        <v>7.375</v>
      </c>
    </row>
    <row r="156" ht="17.25" hidden="1" customHeight="1" spans="1:4">
      <c r="A156" s="110" t="s">
        <v>124</v>
      </c>
      <c r="B156" s="108"/>
      <c r="C156" s="111"/>
      <c r="D156" s="109"/>
    </row>
    <row r="157" ht="17.25" customHeight="1" spans="1:4">
      <c r="A157" s="113" t="s">
        <v>125</v>
      </c>
      <c r="B157" s="105">
        <f>SUM(B158:B163)</f>
        <v>66</v>
      </c>
      <c r="C157" s="106">
        <f>SUM(C158:C163)</f>
        <v>53</v>
      </c>
      <c r="D157" s="107">
        <f t="shared" si="14"/>
        <v>0.803030303030303</v>
      </c>
    </row>
    <row r="158" ht="17.25" customHeight="1" spans="1:4">
      <c r="A158" s="113" t="s">
        <v>33</v>
      </c>
      <c r="B158" s="108">
        <v>40</v>
      </c>
      <c r="C158" s="106">
        <v>49</v>
      </c>
      <c r="D158" s="109">
        <f t="shared" si="14"/>
        <v>1.225</v>
      </c>
    </row>
    <row r="159" ht="17.25" customHeight="1" spans="1:4">
      <c r="A159" s="113" t="s">
        <v>34</v>
      </c>
      <c r="B159" s="108">
        <v>26</v>
      </c>
      <c r="C159" s="106">
        <v>4</v>
      </c>
      <c r="D159" s="109">
        <f t="shared" si="14"/>
        <v>0.153846153846154</v>
      </c>
    </row>
    <row r="160" ht="17.25" hidden="1" customHeight="1" spans="1:4">
      <c r="A160" s="115" t="s">
        <v>35</v>
      </c>
      <c r="B160" s="108"/>
      <c r="C160" s="111"/>
      <c r="D160" s="109"/>
    </row>
    <row r="161" ht="17.25" hidden="1" customHeight="1" spans="1:4">
      <c r="A161" s="110" t="s">
        <v>47</v>
      </c>
      <c r="B161" s="108"/>
      <c r="C161" s="111"/>
      <c r="D161" s="109"/>
    </row>
    <row r="162" ht="17.25" hidden="1" customHeight="1" spans="1:4">
      <c r="A162" s="110" t="s">
        <v>42</v>
      </c>
      <c r="B162" s="108"/>
      <c r="C162" s="111"/>
      <c r="D162" s="109"/>
    </row>
    <row r="163" ht="17.25" hidden="1" customHeight="1" spans="1:4">
      <c r="A163" s="110" t="s">
        <v>126</v>
      </c>
      <c r="B163" s="108"/>
      <c r="C163" s="111"/>
      <c r="D163" s="109"/>
    </row>
    <row r="164" ht="17.25" customHeight="1" spans="1:4">
      <c r="A164" s="113" t="s">
        <v>127</v>
      </c>
      <c r="B164" s="105">
        <f>SUM(B165:B170)</f>
        <v>1032</v>
      </c>
      <c r="C164" s="106">
        <f>SUM(C165:C170)</f>
        <v>1093</v>
      </c>
      <c r="D164" s="107">
        <f t="shared" ref="D164:D166" si="15">C164/B164</f>
        <v>1.05910852713178</v>
      </c>
    </row>
    <row r="165" ht="17.25" customHeight="1" spans="1:4">
      <c r="A165" s="113" t="s">
        <v>33</v>
      </c>
      <c r="B165" s="108">
        <v>348</v>
      </c>
      <c r="C165" s="106">
        <v>507</v>
      </c>
      <c r="D165" s="109">
        <f t="shared" si="15"/>
        <v>1.45689655172414</v>
      </c>
    </row>
    <row r="166" ht="17.25" customHeight="1" spans="1:4">
      <c r="A166" s="113" t="s">
        <v>34</v>
      </c>
      <c r="B166" s="108">
        <v>452</v>
      </c>
      <c r="C166" s="106">
        <v>354</v>
      </c>
      <c r="D166" s="109">
        <f t="shared" si="15"/>
        <v>0.783185840707965</v>
      </c>
    </row>
    <row r="167" ht="17.25" hidden="1" customHeight="1" spans="1:4">
      <c r="A167" s="110" t="s">
        <v>35</v>
      </c>
      <c r="B167" s="108"/>
      <c r="C167" s="111"/>
      <c r="D167" s="109"/>
    </row>
    <row r="168" ht="17.25" customHeight="1" spans="1:4">
      <c r="A168" s="104" t="s">
        <v>128</v>
      </c>
      <c r="B168" s="108">
        <v>28</v>
      </c>
      <c r="C168" s="106">
        <v>32</v>
      </c>
      <c r="D168" s="109">
        <f t="shared" ref="D168:D172" si="16">C168/B168</f>
        <v>1.14285714285714</v>
      </c>
    </row>
    <row r="169" ht="17.25" hidden="1" customHeight="1" spans="1:4">
      <c r="A169" s="112" t="s">
        <v>42</v>
      </c>
      <c r="B169" s="108"/>
      <c r="C169" s="111"/>
      <c r="D169" s="109"/>
    </row>
    <row r="170" ht="17.25" customHeight="1" spans="1:4">
      <c r="A170" s="113" t="s">
        <v>129</v>
      </c>
      <c r="B170" s="108">
        <v>204</v>
      </c>
      <c r="C170" s="106">
        <v>200</v>
      </c>
      <c r="D170" s="109">
        <f t="shared" si="16"/>
        <v>0.980392156862745</v>
      </c>
    </row>
    <row r="171" ht="17.25" customHeight="1" spans="1:4">
      <c r="A171" s="113" t="s">
        <v>130</v>
      </c>
      <c r="B171" s="105">
        <f>SUM(B172:B177)</f>
        <v>1450</v>
      </c>
      <c r="C171" s="106">
        <f>SUM(C172:C177)</f>
        <v>1366</v>
      </c>
      <c r="D171" s="107">
        <f t="shared" si="16"/>
        <v>0.942068965517241</v>
      </c>
    </row>
    <row r="172" ht="17.25" customHeight="1" spans="1:4">
      <c r="A172" s="113" t="s">
        <v>33</v>
      </c>
      <c r="B172" s="108">
        <v>1118</v>
      </c>
      <c r="C172" s="106">
        <v>1009</v>
      </c>
      <c r="D172" s="109">
        <f t="shared" si="16"/>
        <v>0.902504472271914</v>
      </c>
    </row>
    <row r="173" ht="17.25" hidden="1" customHeight="1" spans="1:4">
      <c r="A173" s="110" t="s">
        <v>34</v>
      </c>
      <c r="B173" s="108"/>
      <c r="C173" s="111"/>
      <c r="D173" s="109"/>
    </row>
    <row r="174" ht="17.25" customHeight="1" spans="1:4">
      <c r="A174" s="104" t="s">
        <v>35</v>
      </c>
      <c r="B174" s="108">
        <v>98</v>
      </c>
      <c r="C174" s="106">
        <v>140</v>
      </c>
      <c r="D174" s="109">
        <f t="shared" ref="D174:D180" si="17">C174/B174</f>
        <v>1.42857142857143</v>
      </c>
    </row>
    <row r="175" ht="17.25" customHeight="1" spans="1:4">
      <c r="A175" s="104" t="s">
        <v>131</v>
      </c>
      <c r="B175" s="108"/>
      <c r="C175" s="106">
        <v>17</v>
      </c>
      <c r="D175" s="114">
        <v>0</v>
      </c>
    </row>
    <row r="176" ht="17.25" hidden="1" customHeight="1" spans="1:4">
      <c r="A176" s="112" t="s">
        <v>42</v>
      </c>
      <c r="B176" s="108"/>
      <c r="C176" s="111"/>
      <c r="D176" s="109"/>
    </row>
    <row r="177" ht="17.25" customHeight="1" spans="1:4">
      <c r="A177" s="113" t="s">
        <v>132</v>
      </c>
      <c r="B177" s="108">
        <v>234</v>
      </c>
      <c r="C177" s="106">
        <v>200</v>
      </c>
      <c r="D177" s="109">
        <f t="shared" si="17"/>
        <v>0.854700854700855</v>
      </c>
    </row>
    <row r="178" ht="17.25" customHeight="1" spans="1:4">
      <c r="A178" s="113" t="s">
        <v>133</v>
      </c>
      <c r="B178" s="105">
        <f>SUM(B179:B184)</f>
        <v>1174</v>
      </c>
      <c r="C178" s="106">
        <f>SUM(C179:C184)</f>
        <v>1466</v>
      </c>
      <c r="D178" s="107">
        <f t="shared" si="17"/>
        <v>1.24872231686542</v>
      </c>
    </row>
    <row r="179" ht="17.25" customHeight="1" spans="1:4">
      <c r="A179" s="104" t="s">
        <v>33</v>
      </c>
      <c r="B179" s="108">
        <v>512</v>
      </c>
      <c r="C179" s="106">
        <v>567</v>
      </c>
      <c r="D179" s="109">
        <f t="shared" si="17"/>
        <v>1.107421875</v>
      </c>
    </row>
    <row r="180" ht="17.25" customHeight="1" spans="1:4">
      <c r="A180" s="104" t="s">
        <v>34</v>
      </c>
      <c r="B180" s="108">
        <v>504</v>
      </c>
      <c r="C180" s="106">
        <v>799</v>
      </c>
      <c r="D180" s="109">
        <f t="shared" si="17"/>
        <v>1.58531746031746</v>
      </c>
    </row>
    <row r="181" ht="17.25" hidden="1" customHeight="1" spans="1:4">
      <c r="A181" s="110" t="s">
        <v>35</v>
      </c>
      <c r="B181" s="108"/>
      <c r="C181" s="111"/>
      <c r="D181" s="109"/>
    </row>
    <row r="182" ht="17.25" hidden="1" customHeight="1" spans="1:4">
      <c r="A182" s="110" t="s">
        <v>134</v>
      </c>
      <c r="B182" s="108"/>
      <c r="C182" s="111"/>
      <c r="D182" s="109"/>
    </row>
    <row r="183" ht="17.25" hidden="1" customHeight="1" spans="1:4">
      <c r="A183" s="110" t="s">
        <v>42</v>
      </c>
      <c r="B183" s="108"/>
      <c r="C183" s="111"/>
      <c r="D183" s="109"/>
    </row>
    <row r="184" ht="17.25" customHeight="1" spans="1:4">
      <c r="A184" s="113" t="s">
        <v>135</v>
      </c>
      <c r="B184" s="108">
        <v>158</v>
      </c>
      <c r="C184" s="106">
        <v>100</v>
      </c>
      <c r="D184" s="109">
        <f t="shared" ref="D184:D187" si="18">C184/B184</f>
        <v>0.632911392405063</v>
      </c>
    </row>
    <row r="185" ht="17.25" customHeight="1" spans="1:4">
      <c r="A185" s="113" t="s">
        <v>136</v>
      </c>
      <c r="B185" s="105">
        <f>SUM(B186:B191)</f>
        <v>1009</v>
      </c>
      <c r="C185" s="106">
        <f>SUM(C186:C191)</f>
        <v>1129</v>
      </c>
      <c r="D185" s="107">
        <f t="shared" si="18"/>
        <v>1.1189296333003</v>
      </c>
    </row>
    <row r="186" ht="17.25" customHeight="1" spans="1:4">
      <c r="A186" s="100" t="s">
        <v>33</v>
      </c>
      <c r="B186" s="108">
        <v>346</v>
      </c>
      <c r="C186" s="106">
        <v>355</v>
      </c>
      <c r="D186" s="109">
        <f t="shared" si="18"/>
        <v>1.02601156069364</v>
      </c>
    </row>
    <row r="187" ht="17.25" customHeight="1" spans="1:4">
      <c r="A187" s="104" t="s">
        <v>34</v>
      </c>
      <c r="B187" s="108">
        <v>20</v>
      </c>
      <c r="C187" s="106">
        <v>16</v>
      </c>
      <c r="D187" s="109">
        <f t="shared" si="18"/>
        <v>0.8</v>
      </c>
    </row>
    <row r="188" ht="17.25" hidden="1" customHeight="1" spans="1:4">
      <c r="A188" s="110" t="s">
        <v>35</v>
      </c>
      <c r="B188" s="108"/>
      <c r="C188" s="111"/>
      <c r="D188" s="109"/>
    </row>
    <row r="189" ht="17.25" customHeight="1" spans="1:4">
      <c r="A189" s="104" t="s">
        <v>137</v>
      </c>
      <c r="B189" s="108">
        <v>510</v>
      </c>
      <c r="C189" s="106">
        <v>558</v>
      </c>
      <c r="D189" s="109">
        <f t="shared" ref="D189:D194" si="19">C189/B189</f>
        <v>1.09411764705882</v>
      </c>
    </row>
    <row r="190" ht="17.25" hidden="1" customHeight="1" spans="1:4">
      <c r="A190" s="110" t="s">
        <v>42</v>
      </c>
      <c r="B190" s="108"/>
      <c r="C190" s="111"/>
      <c r="D190" s="109"/>
    </row>
    <row r="191" ht="17.25" customHeight="1" spans="1:4">
      <c r="A191" s="113" t="s">
        <v>138</v>
      </c>
      <c r="B191" s="108">
        <v>133</v>
      </c>
      <c r="C191" s="106">
        <v>200</v>
      </c>
      <c r="D191" s="109">
        <f t="shared" si="19"/>
        <v>1.50375939849624</v>
      </c>
    </row>
    <row r="192" ht="17.25" customHeight="1" spans="1:4">
      <c r="A192" s="113" t="s">
        <v>139</v>
      </c>
      <c r="B192" s="105">
        <f>SUM(B193:B199)</f>
        <v>172</v>
      </c>
      <c r="C192" s="106">
        <f>SUM(C193:C199)</f>
        <v>209</v>
      </c>
      <c r="D192" s="107">
        <f t="shared" si="19"/>
        <v>1.21511627906977</v>
      </c>
    </row>
    <row r="193" ht="17.25" customHeight="1" spans="1:4">
      <c r="A193" s="113" t="s">
        <v>33</v>
      </c>
      <c r="B193" s="108">
        <v>157</v>
      </c>
      <c r="C193" s="106">
        <v>90</v>
      </c>
      <c r="D193" s="109">
        <f t="shared" si="19"/>
        <v>0.573248407643312</v>
      </c>
    </row>
    <row r="194" ht="17.25" customHeight="1" spans="1:4">
      <c r="A194" s="104" t="s">
        <v>34</v>
      </c>
      <c r="B194" s="108">
        <v>9</v>
      </c>
      <c r="C194" s="106">
        <v>108</v>
      </c>
      <c r="D194" s="109">
        <f t="shared" si="19"/>
        <v>12</v>
      </c>
    </row>
    <row r="195" ht="17.25" hidden="1" customHeight="1" spans="1:4">
      <c r="A195" s="110" t="s">
        <v>35</v>
      </c>
      <c r="B195" s="108"/>
      <c r="C195" s="111"/>
      <c r="D195" s="109"/>
    </row>
    <row r="196" ht="17.25" customHeight="1" spans="1:4">
      <c r="A196" s="104" t="s">
        <v>140</v>
      </c>
      <c r="B196" s="108">
        <v>5</v>
      </c>
      <c r="C196" s="106">
        <v>10</v>
      </c>
      <c r="D196" s="109">
        <f>C196/B196</f>
        <v>2</v>
      </c>
    </row>
    <row r="197" ht="17.25" hidden="1" customHeight="1" spans="1:4">
      <c r="A197" s="110" t="s">
        <v>141</v>
      </c>
      <c r="B197" s="108"/>
      <c r="C197" s="111"/>
      <c r="D197" s="109"/>
    </row>
    <row r="198" ht="17.25" hidden="1" customHeight="1" spans="1:4">
      <c r="A198" s="110" t="s">
        <v>42</v>
      </c>
      <c r="B198" s="108"/>
      <c r="C198" s="111"/>
      <c r="D198" s="109"/>
    </row>
    <row r="199" ht="17.25" customHeight="1" spans="1:4">
      <c r="A199" s="113" t="s">
        <v>142</v>
      </c>
      <c r="B199" s="108">
        <v>1</v>
      </c>
      <c r="C199" s="106">
        <v>1</v>
      </c>
      <c r="D199" s="109">
        <f>C199/B199</f>
        <v>1</v>
      </c>
    </row>
    <row r="200" ht="17.25" hidden="1" customHeight="1" spans="1:4">
      <c r="A200" s="123" t="s">
        <v>143</v>
      </c>
      <c r="B200" s="105"/>
      <c r="C200" s="120"/>
      <c r="D200" s="121"/>
    </row>
    <row r="201" ht="17.25" hidden="1" customHeight="1" spans="1:4">
      <c r="A201" s="112" t="s">
        <v>33</v>
      </c>
      <c r="B201" s="108"/>
      <c r="C201" s="111"/>
      <c r="D201" s="109"/>
    </row>
    <row r="202" ht="17.25" hidden="1" customHeight="1" spans="1:4">
      <c r="A202" s="115" t="s">
        <v>34</v>
      </c>
      <c r="B202" s="108"/>
      <c r="C202" s="111"/>
      <c r="D202" s="109"/>
    </row>
    <row r="203" ht="17.25" hidden="1" customHeight="1" spans="1:4">
      <c r="A203" s="110" t="s">
        <v>35</v>
      </c>
      <c r="B203" s="124"/>
      <c r="C203" s="125"/>
      <c r="D203" s="109"/>
    </row>
    <row r="204" ht="17.25" hidden="1" customHeight="1" spans="1:4">
      <c r="A204" s="110" t="s">
        <v>42</v>
      </c>
      <c r="B204" s="124"/>
      <c r="C204" s="125"/>
      <c r="D204" s="109"/>
    </row>
    <row r="205" ht="17.25" hidden="1" customHeight="1" spans="1:4">
      <c r="A205" s="110" t="s">
        <v>144</v>
      </c>
      <c r="B205" s="124"/>
      <c r="C205" s="125"/>
      <c r="D205" s="109"/>
    </row>
    <row r="206" ht="17.25" customHeight="1" spans="1:4">
      <c r="A206" s="113" t="s">
        <v>145</v>
      </c>
      <c r="B206" s="126">
        <f>SUM(B207:B211)</f>
        <v>353</v>
      </c>
      <c r="C206" s="127">
        <f>SUM(C207:C211)</f>
        <v>358</v>
      </c>
      <c r="D206" s="107">
        <f t="shared" ref="D206:D208" si="20">C206/B206</f>
        <v>1.01416430594901</v>
      </c>
    </row>
    <row r="207" ht="17.25" customHeight="1" spans="1:4">
      <c r="A207" s="113" t="s">
        <v>33</v>
      </c>
      <c r="B207" s="124">
        <v>155</v>
      </c>
      <c r="C207" s="128">
        <v>159</v>
      </c>
      <c r="D207" s="109">
        <f t="shared" si="20"/>
        <v>1.0258064516129</v>
      </c>
    </row>
    <row r="208" ht="17.25" customHeight="1" spans="1:4">
      <c r="A208" s="113" t="s">
        <v>34</v>
      </c>
      <c r="B208" s="124">
        <v>198</v>
      </c>
      <c r="C208" s="128">
        <v>199</v>
      </c>
      <c r="D208" s="109">
        <f t="shared" si="20"/>
        <v>1.0050505050505</v>
      </c>
    </row>
    <row r="209" ht="17.25" hidden="1" customHeight="1" spans="1:4">
      <c r="A209" s="110" t="s">
        <v>35</v>
      </c>
      <c r="B209" s="124"/>
      <c r="C209" s="129"/>
      <c r="D209" s="109"/>
    </row>
    <row r="210" ht="17.25" hidden="1" customHeight="1" spans="1:4">
      <c r="A210" s="110" t="s">
        <v>42</v>
      </c>
      <c r="B210" s="124"/>
      <c r="C210" s="129"/>
      <c r="D210" s="109"/>
    </row>
    <row r="211" ht="17.25" hidden="1" customHeight="1" spans="1:4">
      <c r="A211" s="110" t="s">
        <v>146</v>
      </c>
      <c r="B211" s="124"/>
      <c r="C211" s="129"/>
      <c r="D211" s="109"/>
    </row>
    <row r="212" ht="17.25" hidden="1" customHeight="1" spans="1:4">
      <c r="A212" s="119" t="s">
        <v>147</v>
      </c>
      <c r="B212" s="126"/>
      <c r="C212" s="130"/>
      <c r="D212" s="121"/>
    </row>
    <row r="213" ht="17.25" hidden="1" customHeight="1" spans="1:4">
      <c r="A213" s="110" t="s">
        <v>33</v>
      </c>
      <c r="B213" s="124"/>
      <c r="C213" s="129"/>
      <c r="D213" s="109"/>
    </row>
    <row r="214" ht="17.25" hidden="1" customHeight="1" spans="1:4">
      <c r="A214" s="110" t="s">
        <v>34</v>
      </c>
      <c r="B214" s="124"/>
      <c r="C214" s="129"/>
      <c r="D214" s="109"/>
    </row>
    <row r="215" ht="17.25" hidden="1" customHeight="1" spans="1:4">
      <c r="A215" s="110" t="s">
        <v>35</v>
      </c>
      <c r="B215" s="124"/>
      <c r="C215" s="125"/>
      <c r="D215" s="109"/>
    </row>
    <row r="216" ht="17.25" hidden="1" customHeight="1" spans="1:4">
      <c r="A216" s="110" t="s">
        <v>148</v>
      </c>
      <c r="B216" s="124"/>
      <c r="C216" s="125"/>
      <c r="D216" s="109"/>
    </row>
    <row r="217" ht="17.25" hidden="1" customHeight="1" spans="1:4">
      <c r="A217" s="110" t="s">
        <v>42</v>
      </c>
      <c r="B217" s="124"/>
      <c r="C217" s="125"/>
      <c r="D217" s="109"/>
    </row>
    <row r="218" ht="17.25" hidden="1" customHeight="1" spans="1:4">
      <c r="A218" s="110" t="s">
        <v>149</v>
      </c>
      <c r="B218" s="124"/>
      <c r="C218" s="125"/>
      <c r="D218" s="109"/>
    </row>
    <row r="219" ht="17.25" customHeight="1" spans="1:4">
      <c r="A219" s="104" t="s">
        <v>150</v>
      </c>
      <c r="B219" s="126">
        <f>SUM(B220:B233)</f>
        <v>796</v>
      </c>
      <c r="C219" s="127">
        <f>SUM(C220:C233)</f>
        <v>660</v>
      </c>
      <c r="D219" s="107">
        <f t="shared" ref="D219:D224" si="21">C219/B219</f>
        <v>0.829145728643216</v>
      </c>
    </row>
    <row r="220" ht="17.25" customHeight="1" spans="1:4">
      <c r="A220" s="104" t="s">
        <v>33</v>
      </c>
      <c r="B220" s="108">
        <v>611</v>
      </c>
      <c r="C220" s="106">
        <v>540</v>
      </c>
      <c r="D220" s="109">
        <f t="shared" si="21"/>
        <v>0.88379705400982</v>
      </c>
    </row>
    <row r="221" ht="17.25" customHeight="1" spans="1:4">
      <c r="A221" s="104" t="s">
        <v>34</v>
      </c>
      <c r="B221" s="108">
        <v>8</v>
      </c>
      <c r="C221" s="106"/>
      <c r="D221" s="114">
        <v>0</v>
      </c>
    </row>
    <row r="222" ht="17.25" hidden="1" customHeight="1" spans="1:4">
      <c r="A222" s="110" t="s">
        <v>35</v>
      </c>
      <c r="B222" s="108"/>
      <c r="C222" s="111"/>
      <c r="D222" s="109"/>
    </row>
    <row r="223" ht="17.25" customHeight="1" spans="1:4">
      <c r="A223" s="104" t="s">
        <v>151</v>
      </c>
      <c r="B223" s="108">
        <v>14</v>
      </c>
      <c r="C223" s="106">
        <v>28</v>
      </c>
      <c r="D223" s="109">
        <f t="shared" si="21"/>
        <v>2</v>
      </c>
    </row>
    <row r="224" ht="17.25" customHeight="1" spans="1:4">
      <c r="A224" s="104" t="s">
        <v>152</v>
      </c>
      <c r="B224" s="108">
        <v>24</v>
      </c>
      <c r="C224" s="106">
        <v>20</v>
      </c>
      <c r="D224" s="109">
        <f t="shared" si="21"/>
        <v>0.833333333333333</v>
      </c>
    </row>
    <row r="225" ht="17.25" hidden="1" customHeight="1" spans="1:4">
      <c r="A225" s="110" t="s">
        <v>74</v>
      </c>
      <c r="B225" s="108"/>
      <c r="C225" s="111"/>
      <c r="D225" s="109"/>
    </row>
    <row r="226" ht="17.25" customHeight="1" spans="1:4">
      <c r="A226" s="104" t="s">
        <v>153</v>
      </c>
      <c r="B226" s="108">
        <v>27</v>
      </c>
      <c r="C226" s="106">
        <v>20</v>
      </c>
      <c r="D226" s="109">
        <f>C226/B226</f>
        <v>0.740740740740741</v>
      </c>
    </row>
    <row r="227" ht="17.25" hidden="1" customHeight="1" spans="1:4">
      <c r="A227" s="110" t="s">
        <v>154</v>
      </c>
      <c r="B227" s="108"/>
      <c r="C227" s="111"/>
      <c r="D227" s="109"/>
    </row>
    <row r="228" ht="17.25" hidden="1" customHeight="1" spans="1:4">
      <c r="A228" s="110" t="s">
        <v>155</v>
      </c>
      <c r="B228" s="108"/>
      <c r="C228" s="111"/>
      <c r="D228" s="109"/>
    </row>
    <row r="229" ht="17.25" hidden="1" customHeight="1" spans="1:4">
      <c r="A229" s="110" t="s">
        <v>156</v>
      </c>
      <c r="B229" s="108"/>
      <c r="C229" s="111"/>
      <c r="D229" s="109"/>
    </row>
    <row r="230" ht="17.25" customHeight="1" spans="1:4">
      <c r="A230" s="104" t="s">
        <v>157</v>
      </c>
      <c r="B230" s="108"/>
      <c r="C230" s="106">
        <v>52</v>
      </c>
      <c r="D230" s="114">
        <v>0</v>
      </c>
    </row>
    <row r="231" ht="17.25" customHeight="1" spans="1:4">
      <c r="A231" s="104" t="s">
        <v>158</v>
      </c>
      <c r="B231" s="108">
        <v>112</v>
      </c>
      <c r="C231" s="106"/>
      <c r="D231" s="114">
        <v>0</v>
      </c>
    </row>
    <row r="232" ht="17.25" hidden="1" customHeight="1" spans="1:4">
      <c r="A232" s="110" t="s">
        <v>42</v>
      </c>
      <c r="B232" s="108"/>
      <c r="C232" s="111"/>
      <c r="D232" s="109"/>
    </row>
    <row r="233" ht="17.25" hidden="1" customHeight="1" spans="1:4">
      <c r="A233" s="110" t="s">
        <v>159</v>
      </c>
      <c r="B233" s="108"/>
      <c r="C233" s="111"/>
      <c r="D233" s="109"/>
    </row>
    <row r="234" ht="17.25" hidden="1" customHeight="1" spans="1:4">
      <c r="A234" s="119" t="s">
        <v>160</v>
      </c>
      <c r="B234" s="105"/>
      <c r="C234" s="120"/>
      <c r="D234" s="121"/>
    </row>
    <row r="235" ht="17.25" hidden="1" customHeight="1" spans="1:4">
      <c r="A235" s="112" t="s">
        <v>161</v>
      </c>
      <c r="B235" s="108"/>
      <c r="C235" s="111"/>
      <c r="D235" s="109"/>
    </row>
    <row r="236" ht="17.25" hidden="1" customHeight="1" spans="1:4">
      <c r="A236" s="112" t="s">
        <v>162</v>
      </c>
      <c r="B236" s="108"/>
      <c r="C236" s="111"/>
      <c r="D236" s="109"/>
    </row>
    <row r="237" ht="17.25" hidden="1" customHeight="1" spans="1:4">
      <c r="A237" s="131" t="s">
        <v>163</v>
      </c>
      <c r="B237" s="101">
        <f>SUM(B238:B240)</f>
        <v>0</v>
      </c>
      <c r="C237" s="132">
        <f>SUM(C238:C240)</f>
        <v>0</v>
      </c>
      <c r="D237" s="103"/>
    </row>
    <row r="238" ht="17.25" hidden="1" customHeight="1" spans="1:4">
      <c r="A238" s="119" t="s">
        <v>164</v>
      </c>
      <c r="B238" s="105"/>
      <c r="C238" s="120"/>
      <c r="D238" s="107"/>
    </row>
    <row r="239" ht="17.25" hidden="1" customHeight="1" spans="1:4">
      <c r="A239" s="119" t="s">
        <v>165</v>
      </c>
      <c r="B239" s="105"/>
      <c r="C239" s="120"/>
      <c r="D239" s="107"/>
    </row>
    <row r="240" ht="17.25" hidden="1" customHeight="1" spans="1:4">
      <c r="A240" s="119" t="s">
        <v>166</v>
      </c>
      <c r="B240" s="105"/>
      <c r="C240" s="120"/>
      <c r="D240" s="107"/>
    </row>
    <row r="241" ht="17.25" customHeight="1" spans="1:4">
      <c r="A241" s="100" t="s">
        <v>167</v>
      </c>
      <c r="B241" s="101">
        <f>B242+B252</f>
        <v>706</v>
      </c>
      <c r="C241" s="106">
        <f>C242+C252</f>
        <v>472</v>
      </c>
      <c r="D241" s="103">
        <f t="shared" ref="D241:D245" si="22">C241/B241</f>
        <v>0.668555240793201</v>
      </c>
    </row>
    <row r="242" ht="17.25" customHeight="1" spans="1:4">
      <c r="A242" s="113" t="s">
        <v>168</v>
      </c>
      <c r="B242" s="105">
        <f>SUM(B243:B251)</f>
        <v>706</v>
      </c>
      <c r="C242" s="106">
        <f>SUM(C243:C251)</f>
        <v>472</v>
      </c>
      <c r="D242" s="107">
        <f t="shared" si="22"/>
        <v>0.668555240793201</v>
      </c>
    </row>
    <row r="243" ht="17.25" customHeight="1" spans="1:4">
      <c r="A243" s="113" t="s">
        <v>169</v>
      </c>
      <c r="B243" s="108">
        <v>15</v>
      </c>
      <c r="C243" s="106"/>
      <c r="D243" s="114">
        <v>0</v>
      </c>
    </row>
    <row r="244" ht="17.25" hidden="1" customHeight="1" spans="1:4">
      <c r="A244" s="110" t="s">
        <v>170</v>
      </c>
      <c r="B244" s="108"/>
      <c r="C244" s="111"/>
      <c r="D244" s="109"/>
    </row>
    <row r="245" ht="17.25" customHeight="1" spans="1:4">
      <c r="A245" s="104" t="s">
        <v>171</v>
      </c>
      <c r="B245" s="108">
        <v>477</v>
      </c>
      <c r="C245" s="106">
        <v>261</v>
      </c>
      <c r="D245" s="109">
        <f t="shared" si="22"/>
        <v>0.547169811320755</v>
      </c>
    </row>
    <row r="246" ht="17.25" hidden="1" customHeight="1" spans="1:4">
      <c r="A246" s="110" t="s">
        <v>172</v>
      </c>
      <c r="B246" s="108"/>
      <c r="C246" s="111"/>
      <c r="D246" s="109"/>
    </row>
    <row r="247" ht="17.25" customHeight="1" spans="1:4">
      <c r="A247" s="113" t="s">
        <v>173</v>
      </c>
      <c r="B247" s="108">
        <v>6</v>
      </c>
      <c r="C247" s="106">
        <v>3</v>
      </c>
      <c r="D247" s="109">
        <f t="shared" ref="D247:D249" si="23">C247/B247</f>
        <v>0.5</v>
      </c>
    </row>
    <row r="248" ht="17.25" customHeight="1" spans="1:4">
      <c r="A248" s="113" t="s">
        <v>174</v>
      </c>
      <c r="B248" s="108">
        <v>19</v>
      </c>
      <c r="C248" s="106">
        <v>25</v>
      </c>
      <c r="D248" s="109">
        <f t="shared" si="23"/>
        <v>1.31578947368421</v>
      </c>
    </row>
    <row r="249" ht="17.25" customHeight="1" spans="1:4">
      <c r="A249" s="113" t="s">
        <v>175</v>
      </c>
      <c r="B249" s="108">
        <v>52</v>
      </c>
      <c r="C249" s="106">
        <v>52</v>
      </c>
      <c r="D249" s="109">
        <f t="shared" si="23"/>
        <v>1</v>
      </c>
    </row>
    <row r="250" ht="17.25" hidden="1" customHeight="1" spans="1:4">
      <c r="A250" s="112" t="s">
        <v>176</v>
      </c>
      <c r="B250" s="108"/>
      <c r="C250" s="111"/>
      <c r="D250" s="109"/>
    </row>
    <row r="251" ht="17.25" customHeight="1" spans="1:4">
      <c r="A251" s="113" t="s">
        <v>177</v>
      </c>
      <c r="B251" s="108">
        <v>137</v>
      </c>
      <c r="C251" s="106">
        <v>131</v>
      </c>
      <c r="D251" s="109">
        <f>C251/B251</f>
        <v>0.956204379562044</v>
      </c>
    </row>
    <row r="252" ht="17.25" hidden="1" customHeight="1" spans="1:4">
      <c r="A252" s="123" t="s">
        <v>178</v>
      </c>
      <c r="B252" s="105"/>
      <c r="C252" s="120"/>
      <c r="D252" s="107"/>
    </row>
    <row r="253" ht="17.25" customHeight="1" spans="1:4">
      <c r="A253" s="100" t="s">
        <v>179</v>
      </c>
      <c r="B253" s="101">
        <f>B254+B257+B268+B275+B283+B292+B306+B316+B326+B334+B340</f>
        <v>9495</v>
      </c>
      <c r="C253" s="106">
        <f>C254+C257+C268+C275+C283+C292+C306+C316+C326+C334+C340</f>
        <v>10568</v>
      </c>
      <c r="D253" s="103">
        <f t="shared" ref="D253:D259" si="24">C253/B253</f>
        <v>1.11300684570827</v>
      </c>
    </row>
    <row r="254" ht="17.25" customHeight="1" spans="1:4">
      <c r="A254" s="104" t="s">
        <v>180</v>
      </c>
      <c r="B254" s="105">
        <f>SUM(B255:B256)</f>
        <v>10</v>
      </c>
      <c r="C254" s="106">
        <f>SUM(C255:C256)</f>
        <v>0</v>
      </c>
      <c r="D254" s="121">
        <v>0</v>
      </c>
    </row>
    <row r="255" ht="17.25" customHeight="1" spans="1:4">
      <c r="A255" s="104" t="s">
        <v>181</v>
      </c>
      <c r="B255" s="108">
        <v>10</v>
      </c>
      <c r="C255" s="106"/>
      <c r="D255" s="114">
        <v>0</v>
      </c>
    </row>
    <row r="256" ht="17.25" hidden="1" customHeight="1" spans="1:4">
      <c r="A256" s="112" t="s">
        <v>182</v>
      </c>
      <c r="B256" s="108"/>
      <c r="C256" s="111"/>
      <c r="D256" s="109"/>
    </row>
    <row r="257" ht="17.25" customHeight="1" spans="1:4">
      <c r="A257" s="113" t="s">
        <v>183</v>
      </c>
      <c r="B257" s="105">
        <f>SUM(B258:B267)</f>
        <v>7015</v>
      </c>
      <c r="C257" s="106">
        <f>SUM(C258:C267)</f>
        <v>7864</v>
      </c>
      <c r="D257" s="107">
        <f t="shared" si="24"/>
        <v>1.12102637205987</v>
      </c>
    </row>
    <row r="258" ht="17.25" customHeight="1" spans="1:4">
      <c r="A258" s="113" t="s">
        <v>33</v>
      </c>
      <c r="B258" s="108">
        <v>4784</v>
      </c>
      <c r="C258" s="106">
        <v>4941</v>
      </c>
      <c r="D258" s="109">
        <f t="shared" si="24"/>
        <v>1.03281772575251</v>
      </c>
    </row>
    <row r="259" ht="17.25" customHeight="1" spans="1:4">
      <c r="A259" s="113" t="s">
        <v>34</v>
      </c>
      <c r="B259" s="108">
        <v>1849</v>
      </c>
      <c r="C259" s="106">
        <v>1553</v>
      </c>
      <c r="D259" s="109">
        <f t="shared" si="24"/>
        <v>0.839913466738778</v>
      </c>
    </row>
    <row r="260" ht="17.25" customHeight="1" spans="1:4">
      <c r="A260" s="113" t="s">
        <v>35</v>
      </c>
      <c r="B260" s="108">
        <v>16</v>
      </c>
      <c r="C260" s="106"/>
      <c r="D260" s="114">
        <v>0</v>
      </c>
    </row>
    <row r="261" ht="17.25" customHeight="1" spans="1:4">
      <c r="A261" s="113" t="s">
        <v>74</v>
      </c>
      <c r="B261" s="108">
        <v>228</v>
      </c>
      <c r="C261" s="106">
        <v>1266</v>
      </c>
      <c r="D261" s="109">
        <f>C261/B261</f>
        <v>5.55263157894737</v>
      </c>
    </row>
    <row r="262" ht="17.25" customHeight="1" spans="1:4">
      <c r="A262" s="113" t="s">
        <v>184</v>
      </c>
      <c r="B262" s="108">
        <v>29</v>
      </c>
      <c r="C262" s="106"/>
      <c r="D262" s="114">
        <v>0</v>
      </c>
    </row>
    <row r="263" ht="17.25" customHeight="1" spans="1:4">
      <c r="A263" s="113" t="s">
        <v>185</v>
      </c>
      <c r="B263" s="108">
        <v>37</v>
      </c>
      <c r="C263" s="106">
        <v>92</v>
      </c>
      <c r="D263" s="109">
        <f>C263/B263</f>
        <v>2.48648648648649</v>
      </c>
    </row>
    <row r="264" ht="17.25" hidden="1" customHeight="1" spans="1:4">
      <c r="A264" s="112" t="s">
        <v>186</v>
      </c>
      <c r="B264" s="108"/>
      <c r="C264" s="111"/>
      <c r="D264" s="109"/>
    </row>
    <row r="265" ht="17.25" hidden="1" customHeight="1" spans="1:4">
      <c r="A265" s="112" t="s">
        <v>187</v>
      </c>
      <c r="B265" s="108"/>
      <c r="C265" s="111"/>
      <c r="D265" s="109"/>
    </row>
    <row r="266" ht="17.25" hidden="1" customHeight="1" spans="1:4">
      <c r="A266" s="112" t="s">
        <v>42</v>
      </c>
      <c r="B266" s="108"/>
      <c r="C266" s="111"/>
      <c r="D266" s="109"/>
    </row>
    <row r="267" ht="17.25" customHeight="1" spans="1:4">
      <c r="A267" s="113" t="s">
        <v>188</v>
      </c>
      <c r="B267" s="108">
        <v>72</v>
      </c>
      <c r="C267" s="106">
        <v>12</v>
      </c>
      <c r="D267" s="109">
        <f>C267/B267</f>
        <v>0.166666666666667</v>
      </c>
    </row>
    <row r="268" ht="17.25" hidden="1" customHeight="1" spans="1:4">
      <c r="A268" s="119" t="s">
        <v>189</v>
      </c>
      <c r="B268" s="105"/>
      <c r="C268" s="120"/>
      <c r="D268" s="107"/>
    </row>
    <row r="269" ht="17.25" hidden="1" customHeight="1" spans="1:4">
      <c r="A269" s="110" t="s">
        <v>33</v>
      </c>
      <c r="B269" s="108"/>
      <c r="C269" s="111"/>
      <c r="D269" s="109"/>
    </row>
    <row r="270" ht="17.25" hidden="1" customHeight="1" spans="1:4">
      <c r="A270" s="110" t="s">
        <v>34</v>
      </c>
      <c r="B270" s="108"/>
      <c r="C270" s="111"/>
      <c r="D270" s="109"/>
    </row>
    <row r="271" ht="17.25" hidden="1" customHeight="1" spans="1:4">
      <c r="A271" s="112" t="s">
        <v>35</v>
      </c>
      <c r="B271" s="108"/>
      <c r="C271" s="111"/>
      <c r="D271" s="109"/>
    </row>
    <row r="272" ht="17.25" hidden="1" customHeight="1" spans="1:4">
      <c r="A272" s="112" t="s">
        <v>190</v>
      </c>
      <c r="B272" s="108"/>
      <c r="C272" s="111"/>
      <c r="D272" s="109"/>
    </row>
    <row r="273" ht="17.25" hidden="1" customHeight="1" spans="1:4">
      <c r="A273" s="112" t="s">
        <v>42</v>
      </c>
      <c r="B273" s="108"/>
      <c r="C273" s="111"/>
      <c r="D273" s="109"/>
    </row>
    <row r="274" ht="17.25" hidden="1" customHeight="1" spans="1:4">
      <c r="A274" s="115" t="s">
        <v>191</v>
      </c>
      <c r="B274" s="108"/>
      <c r="C274" s="111"/>
      <c r="D274" s="109"/>
    </row>
    <row r="275" ht="17.25" customHeight="1" spans="1:4">
      <c r="A275" s="117" t="s">
        <v>192</v>
      </c>
      <c r="B275" s="105">
        <f>SUM(B276:B282)</f>
        <v>605</v>
      </c>
      <c r="C275" s="106">
        <f>SUM(C276:C282)</f>
        <v>657</v>
      </c>
      <c r="D275" s="107">
        <f>C275/B275</f>
        <v>1.08595041322314</v>
      </c>
    </row>
    <row r="276" ht="17.25" customHeight="1" spans="1:4">
      <c r="A276" s="104" t="s">
        <v>33</v>
      </c>
      <c r="B276" s="108">
        <v>524</v>
      </c>
      <c r="C276" s="106">
        <v>657</v>
      </c>
      <c r="D276" s="109">
        <f>C276/B276</f>
        <v>1.25381679389313</v>
      </c>
    </row>
    <row r="277" ht="17.25" customHeight="1" spans="1:4">
      <c r="A277" s="104" t="s">
        <v>34</v>
      </c>
      <c r="B277" s="108">
        <v>76</v>
      </c>
      <c r="C277" s="106"/>
      <c r="D277" s="114">
        <v>0</v>
      </c>
    </row>
    <row r="278" ht="17.25" hidden="1" customHeight="1" spans="1:4">
      <c r="A278" s="112" t="s">
        <v>35</v>
      </c>
      <c r="B278" s="108"/>
      <c r="C278" s="111"/>
      <c r="D278" s="109"/>
    </row>
    <row r="279" ht="17.25" hidden="1" customHeight="1" spans="1:4">
      <c r="A279" s="112" t="s">
        <v>193</v>
      </c>
      <c r="B279" s="108"/>
      <c r="C279" s="111"/>
      <c r="D279" s="109"/>
    </row>
    <row r="280" ht="17.25" hidden="1" customHeight="1" spans="1:4">
      <c r="A280" s="112" t="s">
        <v>194</v>
      </c>
      <c r="B280" s="108"/>
      <c r="C280" s="111"/>
      <c r="D280" s="109"/>
    </row>
    <row r="281" ht="17.25" hidden="1" customHeight="1" spans="1:4">
      <c r="A281" s="112" t="s">
        <v>42</v>
      </c>
      <c r="B281" s="108"/>
      <c r="C281" s="111"/>
      <c r="D281" s="109"/>
    </row>
    <row r="282" ht="17.25" customHeight="1" spans="1:4">
      <c r="A282" s="113" t="s">
        <v>195</v>
      </c>
      <c r="B282" s="108">
        <v>5</v>
      </c>
      <c r="C282" s="106"/>
      <c r="D282" s="114">
        <v>0</v>
      </c>
    </row>
    <row r="283" ht="17.25" customHeight="1" spans="1:4">
      <c r="A283" s="100" t="s">
        <v>196</v>
      </c>
      <c r="B283" s="105">
        <f>SUM(B284:B291)</f>
        <v>1221</v>
      </c>
      <c r="C283" s="106">
        <f>SUM(C284:C291)</f>
        <v>1260</v>
      </c>
      <c r="D283" s="107">
        <f t="shared" ref="D283:D285" si="25">C283/B283</f>
        <v>1.03194103194103</v>
      </c>
    </row>
    <row r="284" ht="17.25" customHeight="1" spans="1:4">
      <c r="A284" s="104" t="s">
        <v>33</v>
      </c>
      <c r="B284" s="108">
        <v>856</v>
      </c>
      <c r="C284" s="106">
        <v>1032</v>
      </c>
      <c r="D284" s="109">
        <f t="shared" si="25"/>
        <v>1.20560747663551</v>
      </c>
    </row>
    <row r="285" ht="17.25" customHeight="1" spans="1:4">
      <c r="A285" s="104" t="s">
        <v>34</v>
      </c>
      <c r="B285" s="108">
        <v>259</v>
      </c>
      <c r="C285" s="106">
        <v>228</v>
      </c>
      <c r="D285" s="109">
        <f t="shared" si="25"/>
        <v>0.88030888030888</v>
      </c>
    </row>
    <row r="286" ht="17.25" hidden="1" customHeight="1" spans="1:4">
      <c r="A286" s="110" t="s">
        <v>35</v>
      </c>
      <c r="B286" s="108"/>
      <c r="C286" s="111"/>
      <c r="D286" s="109"/>
    </row>
    <row r="287" ht="17.25" customHeight="1" spans="1:4">
      <c r="A287" s="113" t="s">
        <v>197</v>
      </c>
      <c r="B287" s="108">
        <v>30</v>
      </c>
      <c r="C287" s="106"/>
      <c r="D287" s="114">
        <v>0</v>
      </c>
    </row>
    <row r="288" ht="17.25" customHeight="1" spans="1:4">
      <c r="A288" s="113" t="s">
        <v>198</v>
      </c>
      <c r="B288" s="108">
        <v>4</v>
      </c>
      <c r="C288" s="106"/>
      <c r="D288" s="114">
        <v>0</v>
      </c>
    </row>
    <row r="289" ht="17.25" hidden="1" customHeight="1" spans="1:4">
      <c r="A289" s="112" t="s">
        <v>199</v>
      </c>
      <c r="B289" s="108"/>
      <c r="C289" s="111"/>
      <c r="D289" s="109"/>
    </row>
    <row r="290" ht="17.25" hidden="1" customHeight="1" spans="1:4">
      <c r="A290" s="110" t="s">
        <v>42</v>
      </c>
      <c r="B290" s="108"/>
      <c r="C290" s="111"/>
      <c r="D290" s="109"/>
    </row>
    <row r="291" ht="17.25" customHeight="1" spans="1:4">
      <c r="A291" s="104" t="s">
        <v>200</v>
      </c>
      <c r="B291" s="108">
        <v>72</v>
      </c>
      <c r="C291" s="106"/>
      <c r="D291" s="114">
        <v>0</v>
      </c>
    </row>
    <row r="292" ht="17.25" customHeight="1" spans="1:4">
      <c r="A292" s="104" t="s">
        <v>201</v>
      </c>
      <c r="B292" s="105">
        <f>SUM(B293:B305)</f>
        <v>586</v>
      </c>
      <c r="C292" s="106">
        <f>SUM(C293:C305)</f>
        <v>734</v>
      </c>
      <c r="D292" s="107">
        <f t="shared" ref="D292:D296" si="26">C292/B292</f>
        <v>1.25255972696246</v>
      </c>
    </row>
    <row r="293" ht="17.25" customHeight="1" spans="1:4">
      <c r="A293" s="113" t="s">
        <v>33</v>
      </c>
      <c r="B293" s="108">
        <v>364</v>
      </c>
      <c r="C293" s="106">
        <v>417</v>
      </c>
      <c r="D293" s="109">
        <f t="shared" si="26"/>
        <v>1.1456043956044</v>
      </c>
    </row>
    <row r="294" ht="17.25" customHeight="1" spans="1:4">
      <c r="A294" s="113" t="s">
        <v>34</v>
      </c>
      <c r="B294" s="108">
        <v>23</v>
      </c>
      <c r="C294" s="106"/>
      <c r="D294" s="114">
        <v>0</v>
      </c>
    </row>
    <row r="295" ht="17.25" hidden="1" customHeight="1" spans="1:4">
      <c r="A295" s="112" t="s">
        <v>35</v>
      </c>
      <c r="B295" s="108"/>
      <c r="C295" s="111"/>
      <c r="D295" s="109"/>
    </row>
    <row r="296" ht="17.25" customHeight="1" spans="1:4">
      <c r="A296" s="100" t="s">
        <v>202</v>
      </c>
      <c r="B296" s="108">
        <v>47</v>
      </c>
      <c r="C296" s="106">
        <v>59</v>
      </c>
      <c r="D296" s="109">
        <f t="shared" si="26"/>
        <v>1.25531914893617</v>
      </c>
    </row>
    <row r="297" ht="17.25" customHeight="1" spans="1:4">
      <c r="A297" s="104" t="s">
        <v>203</v>
      </c>
      <c r="B297" s="108">
        <v>19</v>
      </c>
      <c r="C297" s="106"/>
      <c r="D297" s="114">
        <v>0</v>
      </c>
    </row>
    <row r="298" ht="17.25" customHeight="1" spans="1:4">
      <c r="A298" s="104" t="s">
        <v>204</v>
      </c>
      <c r="B298" s="108">
        <v>18</v>
      </c>
      <c r="C298" s="106">
        <v>38</v>
      </c>
      <c r="D298" s="109">
        <f t="shared" ref="D298:D302" si="27">C298/B298</f>
        <v>2.11111111111111</v>
      </c>
    </row>
    <row r="299" ht="17.25" customHeight="1" spans="1:4">
      <c r="A299" s="117" t="s">
        <v>205</v>
      </c>
      <c r="B299" s="108">
        <v>9</v>
      </c>
      <c r="C299" s="106">
        <v>17</v>
      </c>
      <c r="D299" s="109">
        <f t="shared" si="27"/>
        <v>1.88888888888889</v>
      </c>
    </row>
    <row r="300" ht="17.25" hidden="1" customHeight="1" spans="1:4">
      <c r="A300" s="112" t="s">
        <v>206</v>
      </c>
      <c r="B300" s="108"/>
      <c r="C300" s="111"/>
      <c r="D300" s="109"/>
    </row>
    <row r="301" ht="17.25" customHeight="1" spans="1:4">
      <c r="A301" s="113" t="s">
        <v>207</v>
      </c>
      <c r="B301" s="108">
        <v>37</v>
      </c>
      <c r="C301" s="106">
        <v>120</v>
      </c>
      <c r="D301" s="109">
        <f t="shared" si="27"/>
        <v>3.24324324324324</v>
      </c>
    </row>
    <row r="302" ht="17.25" customHeight="1" spans="1:4">
      <c r="A302" s="113" t="s">
        <v>208</v>
      </c>
      <c r="B302" s="108">
        <v>63</v>
      </c>
      <c r="C302" s="106">
        <v>83</v>
      </c>
      <c r="D302" s="109">
        <f t="shared" si="27"/>
        <v>1.31746031746032</v>
      </c>
    </row>
    <row r="303" ht="17.25" hidden="1" customHeight="1" spans="1:4">
      <c r="A303" s="112" t="s">
        <v>74</v>
      </c>
      <c r="B303" s="108"/>
      <c r="C303" s="111"/>
      <c r="D303" s="109"/>
    </row>
    <row r="304" ht="17.25" hidden="1" customHeight="1" spans="1:4">
      <c r="A304" s="112" t="s">
        <v>42</v>
      </c>
      <c r="B304" s="108"/>
      <c r="C304" s="111"/>
      <c r="D304" s="109"/>
    </row>
    <row r="305" ht="17.25" customHeight="1" spans="1:4">
      <c r="A305" s="104" t="s">
        <v>209</v>
      </c>
      <c r="B305" s="108">
        <v>6</v>
      </c>
      <c r="C305" s="106"/>
      <c r="D305" s="114">
        <v>0</v>
      </c>
    </row>
    <row r="306" ht="17.25" hidden="1" customHeight="1" spans="1:4">
      <c r="A306" s="133" t="s">
        <v>210</v>
      </c>
      <c r="B306" s="105"/>
      <c r="C306" s="120"/>
      <c r="D306" s="107"/>
    </row>
    <row r="307" ht="17.25" hidden="1" customHeight="1" spans="1:4">
      <c r="A307" s="110" t="s">
        <v>33</v>
      </c>
      <c r="B307" s="108"/>
      <c r="C307" s="111"/>
      <c r="D307" s="109"/>
    </row>
    <row r="308" ht="17.25" hidden="1" customHeight="1" spans="1:4">
      <c r="A308" s="112" t="s">
        <v>34</v>
      </c>
      <c r="B308" s="108"/>
      <c r="C308" s="111"/>
      <c r="D308" s="109"/>
    </row>
    <row r="309" ht="17.25" hidden="1" customHeight="1" spans="1:4">
      <c r="A309" s="112" t="s">
        <v>35</v>
      </c>
      <c r="B309" s="108"/>
      <c r="C309" s="111"/>
      <c r="D309" s="109"/>
    </row>
    <row r="310" ht="17.25" hidden="1" customHeight="1" spans="1:4">
      <c r="A310" s="112" t="s">
        <v>211</v>
      </c>
      <c r="B310" s="108"/>
      <c r="C310" s="111"/>
      <c r="D310" s="109"/>
    </row>
    <row r="311" ht="17.25" hidden="1" customHeight="1" spans="1:4">
      <c r="A311" s="115" t="s">
        <v>212</v>
      </c>
      <c r="B311" s="108"/>
      <c r="C311" s="111"/>
      <c r="D311" s="109"/>
    </row>
    <row r="312" ht="17.25" hidden="1" customHeight="1" spans="1:4">
      <c r="A312" s="110" t="s">
        <v>213</v>
      </c>
      <c r="B312" s="108"/>
      <c r="C312" s="111"/>
      <c r="D312" s="109"/>
    </row>
    <row r="313" ht="17.25" hidden="1" customHeight="1" spans="1:4">
      <c r="A313" s="110" t="s">
        <v>74</v>
      </c>
      <c r="B313" s="108"/>
      <c r="C313" s="111"/>
      <c r="D313" s="109"/>
    </row>
    <row r="314" ht="17.25" hidden="1" customHeight="1" spans="1:4">
      <c r="A314" s="110" t="s">
        <v>42</v>
      </c>
      <c r="B314" s="108"/>
      <c r="C314" s="111"/>
      <c r="D314" s="109"/>
    </row>
    <row r="315" ht="17.25" hidden="1" customHeight="1" spans="1:4">
      <c r="A315" s="110" t="s">
        <v>214</v>
      </c>
      <c r="B315" s="108"/>
      <c r="C315" s="111"/>
      <c r="D315" s="109"/>
    </row>
    <row r="316" ht="17.25" hidden="1" customHeight="1" spans="1:4">
      <c r="A316" s="123" t="s">
        <v>215</v>
      </c>
      <c r="B316" s="105"/>
      <c r="C316" s="120"/>
      <c r="D316" s="107"/>
    </row>
    <row r="317" ht="17.25" hidden="1" customHeight="1" spans="1:4">
      <c r="A317" s="112" t="s">
        <v>33</v>
      </c>
      <c r="B317" s="108"/>
      <c r="C317" s="111"/>
      <c r="D317" s="109"/>
    </row>
    <row r="318" ht="17.25" hidden="1" customHeight="1" spans="1:4">
      <c r="A318" s="112" t="s">
        <v>34</v>
      </c>
      <c r="B318" s="108"/>
      <c r="C318" s="111"/>
      <c r="D318" s="109"/>
    </row>
    <row r="319" ht="17.25" hidden="1" customHeight="1" spans="1:4">
      <c r="A319" s="110" t="s">
        <v>35</v>
      </c>
      <c r="B319" s="108"/>
      <c r="C319" s="111"/>
      <c r="D319" s="109"/>
    </row>
    <row r="320" ht="17.25" hidden="1" customHeight="1" spans="1:4">
      <c r="A320" s="110" t="s">
        <v>216</v>
      </c>
      <c r="B320" s="108"/>
      <c r="C320" s="111"/>
      <c r="D320" s="109"/>
    </row>
    <row r="321" ht="17.25" hidden="1" customHeight="1" spans="1:4">
      <c r="A321" s="110" t="s">
        <v>217</v>
      </c>
      <c r="B321" s="108"/>
      <c r="C321" s="111"/>
      <c r="D321" s="109"/>
    </row>
    <row r="322" ht="17.25" hidden="1" customHeight="1" spans="1:4">
      <c r="A322" s="112" t="s">
        <v>218</v>
      </c>
      <c r="B322" s="108"/>
      <c r="C322" s="111"/>
      <c r="D322" s="109"/>
    </row>
    <row r="323" ht="17.25" hidden="1" customHeight="1" spans="1:4">
      <c r="A323" s="112" t="s">
        <v>74</v>
      </c>
      <c r="B323" s="108"/>
      <c r="C323" s="111"/>
      <c r="D323" s="109"/>
    </row>
    <row r="324" ht="17.25" hidden="1" customHeight="1" spans="1:4">
      <c r="A324" s="112" t="s">
        <v>42</v>
      </c>
      <c r="B324" s="108"/>
      <c r="C324" s="111"/>
      <c r="D324" s="109"/>
    </row>
    <row r="325" ht="17.25" hidden="1" customHeight="1" spans="1:4">
      <c r="A325" s="112" t="s">
        <v>219</v>
      </c>
      <c r="B325" s="108"/>
      <c r="C325" s="111"/>
      <c r="D325" s="109"/>
    </row>
    <row r="326" ht="17.25" customHeight="1" spans="1:4">
      <c r="A326" s="100" t="s">
        <v>220</v>
      </c>
      <c r="B326" s="105">
        <f>SUM(B327:B333)</f>
        <v>36</v>
      </c>
      <c r="C326" s="106">
        <f>SUM(C327:C333)</f>
        <v>33</v>
      </c>
      <c r="D326" s="107">
        <f>C326/B326</f>
        <v>0.916666666666667</v>
      </c>
    </row>
    <row r="327" ht="17.25" customHeight="1" spans="1:4">
      <c r="A327" s="104" t="s">
        <v>33</v>
      </c>
      <c r="B327" s="108">
        <v>36</v>
      </c>
      <c r="C327" s="106">
        <v>33</v>
      </c>
      <c r="D327" s="109">
        <f>C327/B327</f>
        <v>0.916666666666667</v>
      </c>
    </row>
    <row r="328" ht="17.25" hidden="1" customHeight="1" spans="1:4">
      <c r="A328" s="110" t="s">
        <v>34</v>
      </c>
      <c r="B328" s="108"/>
      <c r="C328" s="111"/>
      <c r="D328" s="109"/>
    </row>
    <row r="329" ht="17.25" hidden="1" customHeight="1" spans="1:4">
      <c r="A329" s="116" t="s">
        <v>35</v>
      </c>
      <c r="B329" s="108"/>
      <c r="C329" s="111"/>
      <c r="D329" s="109"/>
    </row>
    <row r="330" ht="17.25" hidden="1" customHeight="1" spans="1:4">
      <c r="A330" s="134" t="s">
        <v>221</v>
      </c>
      <c r="B330" s="108"/>
      <c r="C330" s="111"/>
      <c r="D330" s="109"/>
    </row>
    <row r="331" ht="17.25" hidden="1" customHeight="1" spans="1:4">
      <c r="A331" s="112" t="s">
        <v>222</v>
      </c>
      <c r="B331" s="108"/>
      <c r="C331" s="111"/>
      <c r="D331" s="109"/>
    </row>
    <row r="332" ht="17.25" hidden="1" customHeight="1" spans="1:4">
      <c r="A332" s="112" t="s">
        <v>42</v>
      </c>
      <c r="B332" s="108"/>
      <c r="C332" s="111"/>
      <c r="D332" s="109"/>
    </row>
    <row r="333" ht="17.25" hidden="1" customHeight="1" spans="1:4">
      <c r="A333" s="110" t="s">
        <v>223</v>
      </c>
      <c r="B333" s="108"/>
      <c r="C333" s="111"/>
      <c r="D333" s="109"/>
    </row>
    <row r="334" ht="17.25" hidden="1" customHeight="1" spans="1:4">
      <c r="A334" s="119" t="s">
        <v>224</v>
      </c>
      <c r="B334" s="105"/>
      <c r="C334" s="120"/>
      <c r="D334" s="107"/>
    </row>
    <row r="335" ht="17.25" hidden="1" customHeight="1" spans="1:4">
      <c r="A335" s="110" t="s">
        <v>33</v>
      </c>
      <c r="B335" s="108"/>
      <c r="C335" s="111"/>
      <c r="D335" s="109"/>
    </row>
    <row r="336" ht="17.25" hidden="1" customHeight="1" spans="1:4">
      <c r="A336" s="112" t="s">
        <v>34</v>
      </c>
      <c r="B336" s="108"/>
      <c r="C336" s="111"/>
      <c r="D336" s="109"/>
    </row>
    <row r="337" ht="17.25" hidden="1" customHeight="1" spans="1:4">
      <c r="A337" s="110" t="s">
        <v>74</v>
      </c>
      <c r="B337" s="108"/>
      <c r="C337" s="111"/>
      <c r="D337" s="109"/>
    </row>
    <row r="338" ht="17.25" hidden="1" customHeight="1" spans="1:4">
      <c r="A338" s="112" t="s">
        <v>225</v>
      </c>
      <c r="B338" s="108"/>
      <c r="C338" s="111"/>
      <c r="D338" s="109"/>
    </row>
    <row r="339" ht="17.25" hidden="1" customHeight="1" spans="1:4">
      <c r="A339" s="110" t="s">
        <v>226</v>
      </c>
      <c r="B339" s="108"/>
      <c r="C339" s="111"/>
      <c r="D339" s="109"/>
    </row>
    <row r="340" ht="17.25" customHeight="1" spans="1:4">
      <c r="A340" s="104" t="s">
        <v>227</v>
      </c>
      <c r="B340" s="105">
        <f>SUM(B341:B342)</f>
        <v>22</v>
      </c>
      <c r="C340" s="106">
        <v>20</v>
      </c>
      <c r="D340" s="107">
        <f t="shared" ref="D340:D346" si="28">C340/B340</f>
        <v>0.909090909090909</v>
      </c>
    </row>
    <row r="341" ht="17.25" hidden="1" customHeight="1" spans="1:4">
      <c r="A341" s="110" t="s">
        <v>228</v>
      </c>
      <c r="B341" s="108"/>
      <c r="C341" s="111"/>
      <c r="D341" s="109"/>
    </row>
    <row r="342" ht="17.25" customHeight="1" spans="1:4">
      <c r="A342" s="104" t="s">
        <v>229</v>
      </c>
      <c r="B342" s="108">
        <v>22</v>
      </c>
      <c r="C342" s="106"/>
      <c r="D342" s="114">
        <v>0</v>
      </c>
    </row>
    <row r="343" ht="17.25" customHeight="1" spans="1:4">
      <c r="A343" s="100" t="s">
        <v>230</v>
      </c>
      <c r="B343" s="101">
        <f>B344+B349+B356+B362+B368+B372+B376+B380+B386+B393</f>
        <v>55544</v>
      </c>
      <c r="C343" s="106">
        <f>C344+C349+C356+C362+C368+C372+C376+C380+C386+C393</f>
        <v>61140</v>
      </c>
      <c r="D343" s="103">
        <f t="shared" si="28"/>
        <v>1.1007489557828</v>
      </c>
    </row>
    <row r="344" ht="17.25" customHeight="1" spans="1:4">
      <c r="A344" s="113" t="s">
        <v>231</v>
      </c>
      <c r="B344" s="105">
        <f>SUM(B345:B348)</f>
        <v>576</v>
      </c>
      <c r="C344" s="106">
        <f>SUM(C345:C348)</f>
        <v>1192</v>
      </c>
      <c r="D344" s="107">
        <f t="shared" si="28"/>
        <v>2.06944444444444</v>
      </c>
    </row>
    <row r="345" ht="17.25" customHeight="1" spans="1:4">
      <c r="A345" s="104" t="s">
        <v>33</v>
      </c>
      <c r="B345" s="108">
        <v>322</v>
      </c>
      <c r="C345" s="106">
        <v>631</v>
      </c>
      <c r="D345" s="109">
        <f t="shared" si="28"/>
        <v>1.95962732919255</v>
      </c>
    </row>
    <row r="346" ht="17.25" customHeight="1" spans="1:4">
      <c r="A346" s="104" t="s">
        <v>34</v>
      </c>
      <c r="B346" s="108">
        <v>247</v>
      </c>
      <c r="C346" s="106">
        <v>467</v>
      </c>
      <c r="D346" s="109">
        <f t="shared" si="28"/>
        <v>1.89068825910931</v>
      </c>
    </row>
    <row r="347" ht="17.25" hidden="1" customHeight="1" spans="1:4">
      <c r="A347" s="110" t="s">
        <v>35</v>
      </c>
      <c r="B347" s="108"/>
      <c r="C347" s="111"/>
      <c r="D347" s="109"/>
    </row>
    <row r="348" ht="17.25" customHeight="1" spans="1:4">
      <c r="A348" s="118" t="s">
        <v>232</v>
      </c>
      <c r="B348" s="108">
        <v>7</v>
      </c>
      <c r="C348" s="106">
        <v>94</v>
      </c>
      <c r="D348" s="109">
        <f t="shared" ref="D348:D354" si="29">C348/B348</f>
        <v>13.4285714285714</v>
      </c>
    </row>
    <row r="349" ht="17.25" customHeight="1" spans="1:4">
      <c r="A349" s="104" t="s">
        <v>233</v>
      </c>
      <c r="B349" s="105">
        <f>SUM(B350:B355)</f>
        <v>49570</v>
      </c>
      <c r="C349" s="106">
        <f>SUM(C350:C355)</f>
        <v>54017</v>
      </c>
      <c r="D349" s="107">
        <f t="shared" si="29"/>
        <v>1.08971151906395</v>
      </c>
    </row>
    <row r="350" ht="17.25" customHeight="1" spans="1:4">
      <c r="A350" s="104" t="s">
        <v>234</v>
      </c>
      <c r="B350" s="108">
        <v>1866</v>
      </c>
      <c r="C350" s="106">
        <v>3675</v>
      </c>
      <c r="D350" s="109">
        <f t="shared" si="29"/>
        <v>1.96945337620579</v>
      </c>
    </row>
    <row r="351" ht="17.25" customHeight="1" spans="1:4">
      <c r="A351" s="104" t="s">
        <v>235</v>
      </c>
      <c r="B351" s="108">
        <v>29138</v>
      </c>
      <c r="C351" s="106">
        <v>19874</v>
      </c>
      <c r="D351" s="109">
        <f t="shared" si="29"/>
        <v>0.682064657835129</v>
      </c>
    </row>
    <row r="352" ht="17.25" customHeight="1" spans="1:4">
      <c r="A352" s="113" t="s">
        <v>236</v>
      </c>
      <c r="B352" s="108">
        <v>4165</v>
      </c>
      <c r="C352" s="106">
        <v>6118</v>
      </c>
      <c r="D352" s="109">
        <f t="shared" si="29"/>
        <v>1.46890756302521</v>
      </c>
    </row>
    <row r="353" ht="17.25" customHeight="1" spans="1:4">
      <c r="A353" s="113" t="s">
        <v>237</v>
      </c>
      <c r="B353" s="108">
        <v>3441</v>
      </c>
      <c r="C353" s="106">
        <v>4150</v>
      </c>
      <c r="D353" s="109">
        <f t="shared" si="29"/>
        <v>1.20604475443185</v>
      </c>
    </row>
    <row r="354" ht="17.25" customHeight="1" spans="1:4">
      <c r="A354" s="113" t="s">
        <v>238</v>
      </c>
      <c r="B354" s="108">
        <v>10950</v>
      </c>
      <c r="C354" s="106">
        <v>20200</v>
      </c>
      <c r="D354" s="109">
        <f t="shared" si="29"/>
        <v>1.84474885844749</v>
      </c>
    </row>
    <row r="355" ht="17.25" customHeight="1" spans="1:4">
      <c r="A355" s="104" t="s">
        <v>239</v>
      </c>
      <c r="B355" s="108">
        <v>10</v>
      </c>
      <c r="C355" s="106"/>
      <c r="D355" s="114">
        <v>0</v>
      </c>
    </row>
    <row r="356" ht="17.25" customHeight="1" spans="1:4">
      <c r="A356" s="104" t="s">
        <v>240</v>
      </c>
      <c r="B356" s="105">
        <f>SUM(B357:B361)</f>
        <v>332</v>
      </c>
      <c r="C356" s="106">
        <f>SUM(C357:C361)</f>
        <v>700</v>
      </c>
      <c r="D356" s="107">
        <f>C356/B356</f>
        <v>2.10843373493976</v>
      </c>
    </row>
    <row r="357" ht="17.25" hidden="1" customHeight="1" spans="1:4">
      <c r="A357" s="110" t="s">
        <v>241</v>
      </c>
      <c r="B357" s="108"/>
      <c r="C357" s="111"/>
      <c r="D357" s="109"/>
    </row>
    <row r="358" ht="17.25" customHeight="1" spans="1:4">
      <c r="A358" s="104" t="s">
        <v>242</v>
      </c>
      <c r="B358" s="108">
        <v>325</v>
      </c>
      <c r="C358" s="106">
        <v>700</v>
      </c>
      <c r="D358" s="109">
        <f>C358/B358</f>
        <v>2.15384615384615</v>
      </c>
    </row>
    <row r="359" ht="17.25" hidden="1" customHeight="1" spans="1:4">
      <c r="A359" s="110" t="s">
        <v>243</v>
      </c>
      <c r="B359" s="108"/>
      <c r="C359" s="111"/>
      <c r="D359" s="109"/>
    </row>
    <row r="360" ht="17.25" customHeight="1" spans="1:4">
      <c r="A360" s="113" t="s">
        <v>244</v>
      </c>
      <c r="B360" s="108">
        <v>7</v>
      </c>
      <c r="C360" s="106"/>
      <c r="D360" s="114">
        <v>0</v>
      </c>
    </row>
    <row r="361" ht="17.25" hidden="1" customHeight="1" spans="1:4">
      <c r="A361" s="112" t="s">
        <v>245</v>
      </c>
      <c r="B361" s="108"/>
      <c r="C361" s="111"/>
      <c r="D361" s="109"/>
    </row>
    <row r="362" ht="17.25" hidden="1" customHeight="1" spans="1:4">
      <c r="A362" s="135" t="s">
        <v>246</v>
      </c>
      <c r="B362" s="105"/>
      <c r="C362" s="120"/>
      <c r="D362" s="107"/>
    </row>
    <row r="363" ht="17.25" hidden="1" customHeight="1" spans="1:4">
      <c r="A363" s="110" t="s">
        <v>247</v>
      </c>
      <c r="B363" s="108"/>
      <c r="C363" s="111"/>
      <c r="D363" s="109"/>
    </row>
    <row r="364" ht="17.25" hidden="1" customHeight="1" spans="1:4">
      <c r="A364" s="110" t="s">
        <v>248</v>
      </c>
      <c r="B364" s="108"/>
      <c r="C364" s="111"/>
      <c r="D364" s="109"/>
    </row>
    <row r="365" ht="17.25" hidden="1" customHeight="1" spans="1:4">
      <c r="A365" s="110" t="s">
        <v>249</v>
      </c>
      <c r="B365" s="108"/>
      <c r="C365" s="111"/>
      <c r="D365" s="109"/>
    </row>
    <row r="366" ht="17.25" hidden="1" customHeight="1" spans="1:4">
      <c r="A366" s="112" t="s">
        <v>250</v>
      </c>
      <c r="B366" s="108"/>
      <c r="C366" s="111"/>
      <c r="D366" s="109"/>
    </row>
    <row r="367" ht="17.25" hidden="1" customHeight="1" spans="1:4">
      <c r="A367" s="112" t="s">
        <v>251</v>
      </c>
      <c r="B367" s="108"/>
      <c r="C367" s="111"/>
      <c r="D367" s="109"/>
    </row>
    <row r="368" ht="17.25" hidden="1" customHeight="1" spans="1:4">
      <c r="A368" s="123" t="s">
        <v>252</v>
      </c>
      <c r="B368" s="105"/>
      <c r="C368" s="120"/>
      <c r="D368" s="107"/>
    </row>
    <row r="369" ht="17.25" hidden="1" customHeight="1" spans="1:4">
      <c r="A369" s="110" t="s">
        <v>253</v>
      </c>
      <c r="B369" s="108"/>
      <c r="C369" s="111"/>
      <c r="D369" s="109"/>
    </row>
    <row r="370" ht="17.25" hidden="1" customHeight="1" spans="1:4">
      <c r="A370" s="110" t="s">
        <v>254</v>
      </c>
      <c r="B370" s="108"/>
      <c r="C370" s="111"/>
      <c r="D370" s="109"/>
    </row>
    <row r="371" ht="17.25" hidden="1" customHeight="1" spans="1:4">
      <c r="A371" s="110" t="s">
        <v>255</v>
      </c>
      <c r="B371" s="108"/>
      <c r="C371" s="111"/>
      <c r="D371" s="109"/>
    </row>
    <row r="372" ht="17.25" hidden="1" customHeight="1" spans="1:4">
      <c r="A372" s="123" t="s">
        <v>256</v>
      </c>
      <c r="B372" s="105"/>
      <c r="C372" s="120"/>
      <c r="D372" s="107"/>
    </row>
    <row r="373" ht="17.25" hidden="1" customHeight="1" spans="1:4">
      <c r="A373" s="112" t="s">
        <v>257</v>
      </c>
      <c r="B373" s="108"/>
      <c r="C373" s="111"/>
      <c r="D373" s="109"/>
    </row>
    <row r="374" ht="17.25" hidden="1" customHeight="1" spans="1:4">
      <c r="A374" s="112" t="s">
        <v>258</v>
      </c>
      <c r="B374" s="108"/>
      <c r="C374" s="111"/>
      <c r="D374" s="109"/>
    </row>
    <row r="375" ht="17.25" hidden="1" customHeight="1" spans="1:4">
      <c r="A375" s="115" t="s">
        <v>259</v>
      </c>
      <c r="B375" s="108"/>
      <c r="C375" s="111"/>
      <c r="D375" s="109"/>
    </row>
    <row r="376" ht="17.25" hidden="1" customHeight="1" spans="1:4">
      <c r="A376" s="119" t="s">
        <v>260</v>
      </c>
      <c r="B376" s="105"/>
      <c r="C376" s="120"/>
      <c r="D376" s="107"/>
    </row>
    <row r="377" ht="17.25" hidden="1" customHeight="1" spans="1:4">
      <c r="A377" s="110" t="s">
        <v>261</v>
      </c>
      <c r="B377" s="108"/>
      <c r="C377" s="111"/>
      <c r="D377" s="109"/>
    </row>
    <row r="378" ht="17.25" hidden="1" customHeight="1" spans="1:4">
      <c r="A378" s="110" t="s">
        <v>262</v>
      </c>
      <c r="B378" s="108"/>
      <c r="C378" s="111"/>
      <c r="D378" s="109"/>
    </row>
    <row r="379" ht="17.25" hidden="1" customHeight="1" spans="1:4">
      <c r="A379" s="112" t="s">
        <v>263</v>
      </c>
      <c r="B379" s="108"/>
      <c r="C379" s="111"/>
      <c r="D379" s="109"/>
    </row>
    <row r="380" ht="17.25" customHeight="1" spans="1:4">
      <c r="A380" s="113" t="s">
        <v>264</v>
      </c>
      <c r="B380" s="105">
        <f>SUM(B381:B385)</f>
        <v>0</v>
      </c>
      <c r="C380" s="106">
        <f>SUM(C381:C385)</f>
        <v>130</v>
      </c>
      <c r="D380" s="121">
        <v>0</v>
      </c>
    </row>
    <row r="381" ht="17.25" hidden="1" customHeight="1" spans="1:4">
      <c r="A381" s="112" t="s">
        <v>265</v>
      </c>
      <c r="B381" s="108"/>
      <c r="C381" s="111"/>
      <c r="D381" s="109"/>
    </row>
    <row r="382" ht="17.25" hidden="1" customHeight="1" spans="1:4">
      <c r="A382" s="110" t="s">
        <v>266</v>
      </c>
      <c r="B382" s="108"/>
      <c r="C382" s="111"/>
      <c r="D382" s="109"/>
    </row>
    <row r="383" ht="17.25" customHeight="1" spans="1:4">
      <c r="A383" s="104" t="s">
        <v>267</v>
      </c>
      <c r="B383" s="108"/>
      <c r="C383" s="106">
        <v>130</v>
      </c>
      <c r="D383" s="114">
        <v>0</v>
      </c>
    </row>
    <row r="384" ht="17.25" hidden="1" customHeight="1" spans="1:4">
      <c r="A384" s="110" t="s">
        <v>268</v>
      </c>
      <c r="B384" s="108"/>
      <c r="C384" s="111"/>
      <c r="D384" s="109"/>
    </row>
    <row r="385" ht="17.25" hidden="1" customHeight="1" spans="1:4">
      <c r="A385" s="110" t="s">
        <v>269</v>
      </c>
      <c r="B385" s="108"/>
      <c r="C385" s="111"/>
      <c r="D385" s="109"/>
    </row>
    <row r="386" ht="17.25" customHeight="1" spans="1:4">
      <c r="A386" s="104" t="s">
        <v>270</v>
      </c>
      <c r="B386" s="105">
        <f>SUM(B387:B392)</f>
        <v>5024</v>
      </c>
      <c r="C386" s="106">
        <f>SUM(C387:C392)</f>
        <v>5101</v>
      </c>
      <c r="D386" s="107">
        <f>C386/B386</f>
        <v>1.01532643312102</v>
      </c>
    </row>
    <row r="387" ht="17.25" customHeight="1" spans="1:4">
      <c r="A387" s="113" t="s">
        <v>271</v>
      </c>
      <c r="B387" s="108">
        <v>294</v>
      </c>
      <c r="C387" s="106"/>
      <c r="D387" s="114">
        <v>0</v>
      </c>
    </row>
    <row r="388" ht="17.25" customHeight="1" spans="1:4">
      <c r="A388" s="113" t="s">
        <v>272</v>
      </c>
      <c r="B388" s="108">
        <v>140</v>
      </c>
      <c r="C388" s="106"/>
      <c r="D388" s="114">
        <v>0</v>
      </c>
    </row>
    <row r="389" ht="17.25" customHeight="1" spans="1:4">
      <c r="A389" s="113" t="s">
        <v>273</v>
      </c>
      <c r="B389" s="108">
        <v>3467</v>
      </c>
      <c r="C389" s="106">
        <v>3601</v>
      </c>
      <c r="D389" s="109">
        <f t="shared" ref="D389:D396" si="30">C389/B389</f>
        <v>1.03865012979521</v>
      </c>
    </row>
    <row r="390" ht="17.25" customHeight="1" spans="1:4">
      <c r="A390" s="100" t="s">
        <v>274</v>
      </c>
      <c r="B390" s="108">
        <v>70</v>
      </c>
      <c r="C390" s="106"/>
      <c r="D390" s="114">
        <v>0</v>
      </c>
    </row>
    <row r="391" ht="17.25" hidden="1" customHeight="1" spans="1:4">
      <c r="A391" s="110" t="s">
        <v>275</v>
      </c>
      <c r="B391" s="108"/>
      <c r="C391" s="111"/>
      <c r="D391" s="109"/>
    </row>
    <row r="392" ht="17.25" customHeight="1" spans="1:4">
      <c r="A392" s="104" t="s">
        <v>276</v>
      </c>
      <c r="B392" s="108">
        <v>1053</v>
      </c>
      <c r="C392" s="106">
        <v>1500</v>
      </c>
      <c r="D392" s="109">
        <f t="shared" si="30"/>
        <v>1.42450142450142</v>
      </c>
    </row>
    <row r="393" ht="17.25" customHeight="1" spans="1:4">
      <c r="A393" s="104" t="s">
        <v>277</v>
      </c>
      <c r="B393" s="105">
        <v>42</v>
      </c>
      <c r="C393" s="106"/>
      <c r="D393" s="121">
        <v>0</v>
      </c>
    </row>
    <row r="394" ht="17.25" customHeight="1" spans="1:4">
      <c r="A394" s="100" t="s">
        <v>278</v>
      </c>
      <c r="B394" s="101">
        <f>B395+B400+B409+B415+B420+B425+B430+B437+B441+B445</f>
        <v>16356</v>
      </c>
      <c r="C394" s="106">
        <f>C395+C400+C409+C415+C420+C425+C430+C437+C441+C445</f>
        <v>16407</v>
      </c>
      <c r="D394" s="103">
        <f t="shared" si="30"/>
        <v>1.00311812179017</v>
      </c>
    </row>
    <row r="395" ht="17.25" customHeight="1" spans="1:4">
      <c r="A395" s="113" t="s">
        <v>279</v>
      </c>
      <c r="B395" s="105">
        <f>SUM(B396:B399)</f>
        <v>264</v>
      </c>
      <c r="C395" s="106">
        <f>SUM(C396:C399)</f>
        <v>221</v>
      </c>
      <c r="D395" s="107">
        <f t="shared" si="30"/>
        <v>0.837121212121212</v>
      </c>
    </row>
    <row r="396" ht="17.25" customHeight="1" spans="1:4">
      <c r="A396" s="104" t="s">
        <v>33</v>
      </c>
      <c r="B396" s="108">
        <v>154</v>
      </c>
      <c r="C396" s="106">
        <v>151</v>
      </c>
      <c r="D396" s="109">
        <f t="shared" si="30"/>
        <v>0.980519480519481</v>
      </c>
    </row>
    <row r="397" ht="17.25" customHeight="1" spans="1:4">
      <c r="A397" s="104" t="s">
        <v>34</v>
      </c>
      <c r="B397" s="108">
        <v>39</v>
      </c>
      <c r="C397" s="106"/>
      <c r="D397" s="114">
        <v>0</v>
      </c>
    </row>
    <row r="398" ht="17.25" hidden="1" customHeight="1" spans="1:4">
      <c r="A398" s="110" t="s">
        <v>35</v>
      </c>
      <c r="B398" s="108"/>
      <c r="C398" s="111"/>
      <c r="D398" s="109"/>
    </row>
    <row r="399" ht="17.25" customHeight="1" spans="1:4">
      <c r="A399" s="113" t="s">
        <v>280</v>
      </c>
      <c r="B399" s="108">
        <v>71</v>
      </c>
      <c r="C399" s="106">
        <v>70</v>
      </c>
      <c r="D399" s="109">
        <f>C399/B399</f>
        <v>0.985915492957746</v>
      </c>
    </row>
    <row r="400" ht="17.25" hidden="1" customHeight="1" spans="1:4">
      <c r="A400" s="119" t="s">
        <v>281</v>
      </c>
      <c r="B400" s="105"/>
      <c r="C400" s="120"/>
      <c r="D400" s="107"/>
    </row>
    <row r="401" ht="17.25" hidden="1" customHeight="1" spans="1:4">
      <c r="A401" s="110" t="s">
        <v>282</v>
      </c>
      <c r="B401" s="108"/>
      <c r="C401" s="111"/>
      <c r="D401" s="109"/>
    </row>
    <row r="402" ht="17.25" hidden="1" customHeight="1" spans="1:4">
      <c r="A402" s="115" t="s">
        <v>283</v>
      </c>
      <c r="B402" s="108"/>
      <c r="C402" s="111"/>
      <c r="D402" s="109"/>
    </row>
    <row r="403" ht="17.25" hidden="1" customHeight="1" spans="1:4">
      <c r="A403" s="110" t="s">
        <v>284</v>
      </c>
      <c r="B403" s="108"/>
      <c r="C403" s="111"/>
      <c r="D403" s="109"/>
    </row>
    <row r="404" ht="17.25" hidden="1" customHeight="1" spans="1:4">
      <c r="A404" s="110" t="s">
        <v>285</v>
      </c>
      <c r="B404" s="108"/>
      <c r="C404" s="111"/>
      <c r="D404" s="109"/>
    </row>
    <row r="405" ht="17.25" hidden="1" customHeight="1" spans="1:4">
      <c r="A405" s="110" t="s">
        <v>286</v>
      </c>
      <c r="B405" s="108"/>
      <c r="C405" s="111"/>
      <c r="D405" s="109"/>
    </row>
    <row r="406" ht="17.25" hidden="1" customHeight="1" spans="1:4">
      <c r="A406" s="112" t="s">
        <v>287</v>
      </c>
      <c r="B406" s="108"/>
      <c r="C406" s="111"/>
      <c r="D406" s="109"/>
    </row>
    <row r="407" ht="17.25" hidden="1" customHeight="1" spans="1:4">
      <c r="A407" s="112" t="s">
        <v>288</v>
      </c>
      <c r="B407" s="108"/>
      <c r="C407" s="111"/>
      <c r="D407" s="109"/>
    </row>
    <row r="408" ht="17.25" hidden="1" customHeight="1" spans="1:4">
      <c r="A408" s="112" t="s">
        <v>289</v>
      </c>
      <c r="B408" s="108"/>
      <c r="C408" s="111"/>
      <c r="D408" s="109"/>
    </row>
    <row r="409" ht="17.25" customHeight="1" spans="1:4">
      <c r="A409" s="113" t="s">
        <v>290</v>
      </c>
      <c r="B409" s="105">
        <f>SUM(B410:B414)</f>
        <v>50</v>
      </c>
      <c r="C409" s="106">
        <f>SUM(C410:C414)</f>
        <v>50</v>
      </c>
      <c r="D409" s="107">
        <f>C409/B409</f>
        <v>1</v>
      </c>
    </row>
    <row r="410" ht="17.25" customHeight="1" spans="1:4">
      <c r="A410" s="104" t="s">
        <v>282</v>
      </c>
      <c r="B410" s="108">
        <v>50</v>
      </c>
      <c r="C410" s="106">
        <v>50</v>
      </c>
      <c r="D410" s="109">
        <f>C410/B410</f>
        <v>1</v>
      </c>
    </row>
    <row r="411" ht="17.25" hidden="1" customHeight="1" spans="1:4">
      <c r="A411" s="110" t="s">
        <v>291</v>
      </c>
      <c r="B411" s="108"/>
      <c r="C411" s="111"/>
      <c r="D411" s="109"/>
    </row>
    <row r="412" ht="17.25" hidden="1" customHeight="1" spans="1:4">
      <c r="A412" s="110" t="s">
        <v>292</v>
      </c>
      <c r="B412" s="108"/>
      <c r="C412" s="111"/>
      <c r="D412" s="109"/>
    </row>
    <row r="413" ht="17.25" hidden="1" customHeight="1" spans="1:4">
      <c r="A413" s="112" t="s">
        <v>293</v>
      </c>
      <c r="B413" s="108"/>
      <c r="C413" s="111"/>
      <c r="D413" s="109"/>
    </row>
    <row r="414" ht="17.25" hidden="1" customHeight="1" spans="1:4">
      <c r="A414" s="112" t="s">
        <v>294</v>
      </c>
      <c r="B414" s="108"/>
      <c r="C414" s="111"/>
      <c r="D414" s="109"/>
    </row>
    <row r="415" ht="17.25" customHeight="1" spans="1:4">
      <c r="A415" s="113" t="s">
        <v>295</v>
      </c>
      <c r="B415" s="105">
        <f>SUM(B416:B419)</f>
        <v>15108</v>
      </c>
      <c r="C415" s="106">
        <f>SUM(C416:C419)</f>
        <v>15237</v>
      </c>
      <c r="D415" s="107">
        <f t="shared" ref="D415:D417" si="31">C415/B415</f>
        <v>1.00853852263701</v>
      </c>
    </row>
    <row r="416" ht="17.25" customHeight="1" spans="1:4">
      <c r="A416" s="100" t="s">
        <v>282</v>
      </c>
      <c r="B416" s="108">
        <v>409</v>
      </c>
      <c r="C416" s="106">
        <v>10</v>
      </c>
      <c r="D416" s="109">
        <f t="shared" si="31"/>
        <v>0.0244498777506112</v>
      </c>
    </row>
    <row r="417" ht="17.25" customHeight="1" spans="1:4">
      <c r="A417" s="104" t="s">
        <v>296</v>
      </c>
      <c r="B417" s="108">
        <v>14479</v>
      </c>
      <c r="C417" s="106">
        <v>14527</v>
      </c>
      <c r="D417" s="109">
        <f t="shared" si="31"/>
        <v>1.00331514607362</v>
      </c>
    </row>
    <row r="418" ht="17.25" hidden="1" customHeight="1" spans="1:4">
      <c r="A418" s="110" t="s">
        <v>297</v>
      </c>
      <c r="B418" s="108"/>
      <c r="C418" s="111"/>
      <c r="D418" s="109"/>
    </row>
    <row r="419" ht="17.25" customHeight="1" spans="1:4">
      <c r="A419" s="113" t="s">
        <v>298</v>
      </c>
      <c r="B419" s="108">
        <v>220</v>
      </c>
      <c r="C419" s="106">
        <v>700</v>
      </c>
      <c r="D419" s="109">
        <f t="shared" ref="D419:D422" si="32">C419/B419</f>
        <v>3.18181818181818</v>
      </c>
    </row>
    <row r="420" ht="17.25" customHeight="1" spans="1:4">
      <c r="A420" s="113" t="s">
        <v>299</v>
      </c>
      <c r="B420" s="105">
        <f>SUM(B421:B424)</f>
        <v>770</v>
      </c>
      <c r="C420" s="106">
        <f>SUM(C421:C424)</f>
        <v>720</v>
      </c>
      <c r="D420" s="107">
        <f t="shared" si="32"/>
        <v>0.935064935064935</v>
      </c>
    </row>
    <row r="421" ht="17.25" hidden="1" customHeight="1" spans="1:4">
      <c r="A421" s="112" t="s">
        <v>282</v>
      </c>
      <c r="B421" s="108"/>
      <c r="C421" s="111"/>
      <c r="D421" s="109"/>
    </row>
    <row r="422" ht="17.25" customHeight="1" spans="1:4">
      <c r="A422" s="104" t="s">
        <v>300</v>
      </c>
      <c r="B422" s="108">
        <v>770</v>
      </c>
      <c r="C422" s="106">
        <v>720</v>
      </c>
      <c r="D422" s="109">
        <f t="shared" si="32"/>
        <v>0.935064935064935</v>
      </c>
    </row>
    <row r="423" ht="17.25" hidden="1" customHeight="1" spans="1:4">
      <c r="A423" s="110" t="s">
        <v>301</v>
      </c>
      <c r="B423" s="108"/>
      <c r="C423" s="111"/>
      <c r="D423" s="109"/>
    </row>
    <row r="424" ht="17.25" hidden="1" customHeight="1" spans="1:4">
      <c r="A424" s="110" t="s">
        <v>302</v>
      </c>
      <c r="B424" s="108"/>
      <c r="C424" s="111"/>
      <c r="D424" s="109"/>
    </row>
    <row r="425" ht="17.25" hidden="1" customHeight="1" spans="1:4">
      <c r="A425" s="123" t="s">
        <v>303</v>
      </c>
      <c r="B425" s="105"/>
      <c r="C425" s="120"/>
      <c r="D425" s="107"/>
    </row>
    <row r="426" ht="17.25" hidden="1" customHeight="1" spans="1:4">
      <c r="A426" s="112" t="s">
        <v>304</v>
      </c>
      <c r="B426" s="108"/>
      <c r="C426" s="111"/>
      <c r="D426" s="109"/>
    </row>
    <row r="427" ht="17.25" hidden="1" customHeight="1" spans="1:4">
      <c r="A427" s="112" t="s">
        <v>305</v>
      </c>
      <c r="B427" s="108"/>
      <c r="C427" s="111"/>
      <c r="D427" s="109"/>
    </row>
    <row r="428" ht="17.25" hidden="1" customHeight="1" spans="1:4">
      <c r="A428" s="112" t="s">
        <v>306</v>
      </c>
      <c r="B428" s="108"/>
      <c r="C428" s="111"/>
      <c r="D428" s="109"/>
    </row>
    <row r="429" ht="17.25" hidden="1" customHeight="1" spans="1:4">
      <c r="A429" s="112" t="s">
        <v>307</v>
      </c>
      <c r="B429" s="108"/>
      <c r="C429" s="111"/>
      <c r="D429" s="109"/>
    </row>
    <row r="430" ht="17.25" customHeight="1" spans="1:4">
      <c r="A430" s="104" t="s">
        <v>308</v>
      </c>
      <c r="B430" s="105">
        <f>SUM(B431:B436)</f>
        <v>45</v>
      </c>
      <c r="C430" s="106">
        <f>SUM(C431:C436)</f>
        <v>29</v>
      </c>
      <c r="D430" s="107">
        <f t="shared" ref="D430:D432" si="33">C430/B430</f>
        <v>0.644444444444444</v>
      </c>
    </row>
    <row r="431" ht="17.25" customHeight="1" spans="1:4">
      <c r="A431" s="104" t="s">
        <v>282</v>
      </c>
      <c r="B431" s="108">
        <v>13</v>
      </c>
      <c r="C431" s="106">
        <v>11</v>
      </c>
      <c r="D431" s="109">
        <f t="shared" si="33"/>
        <v>0.846153846153846</v>
      </c>
    </row>
    <row r="432" ht="17.25" customHeight="1" spans="1:4">
      <c r="A432" s="113" t="s">
        <v>309</v>
      </c>
      <c r="B432" s="108">
        <v>20</v>
      </c>
      <c r="C432" s="106">
        <v>18</v>
      </c>
      <c r="D432" s="109">
        <f t="shared" si="33"/>
        <v>0.9</v>
      </c>
    </row>
    <row r="433" ht="17.25" hidden="1" customHeight="1" spans="1:4">
      <c r="A433" s="112" t="s">
        <v>310</v>
      </c>
      <c r="B433" s="108"/>
      <c r="C433" s="111"/>
      <c r="D433" s="109"/>
    </row>
    <row r="434" ht="17.25" hidden="1" customHeight="1" spans="1:4">
      <c r="A434" s="112" t="s">
        <v>311</v>
      </c>
      <c r="B434" s="108"/>
      <c r="C434" s="111"/>
      <c r="D434" s="109"/>
    </row>
    <row r="435" ht="17.25" hidden="1" customHeight="1" spans="1:4">
      <c r="A435" s="110" t="s">
        <v>312</v>
      </c>
      <c r="B435" s="108"/>
      <c r="C435" s="111"/>
      <c r="D435" s="109"/>
    </row>
    <row r="436" ht="17.25" customHeight="1" spans="1:4">
      <c r="A436" s="104" t="s">
        <v>313</v>
      </c>
      <c r="B436" s="108">
        <v>12</v>
      </c>
      <c r="C436" s="106"/>
      <c r="D436" s="114">
        <v>0</v>
      </c>
    </row>
    <row r="437" ht="17.25" hidden="1" customHeight="1" spans="1:4">
      <c r="A437" s="119" t="s">
        <v>314</v>
      </c>
      <c r="B437" s="105"/>
      <c r="C437" s="120"/>
      <c r="D437" s="107"/>
    </row>
    <row r="438" ht="17.25" hidden="1" customHeight="1" spans="1:4">
      <c r="A438" s="112" t="s">
        <v>315</v>
      </c>
      <c r="B438" s="108"/>
      <c r="C438" s="111"/>
      <c r="D438" s="109"/>
    </row>
    <row r="439" ht="17.25" hidden="1" customHeight="1" spans="1:4">
      <c r="A439" s="112" t="s">
        <v>316</v>
      </c>
      <c r="B439" s="108"/>
      <c r="C439" s="111"/>
      <c r="D439" s="109"/>
    </row>
    <row r="440" ht="17.25" hidden="1" customHeight="1" spans="1:4">
      <c r="A440" s="112" t="s">
        <v>317</v>
      </c>
      <c r="B440" s="108"/>
      <c r="C440" s="111"/>
      <c r="D440" s="109"/>
    </row>
    <row r="441" ht="17.25" customHeight="1" spans="1:4">
      <c r="A441" s="100" t="s">
        <v>318</v>
      </c>
      <c r="B441" s="105">
        <f>SUM(B442:B444)</f>
        <v>5</v>
      </c>
      <c r="C441" s="106">
        <f>SUM(C442:C444)</f>
        <v>0</v>
      </c>
      <c r="D441" s="121">
        <v>0</v>
      </c>
    </row>
    <row r="442" ht="17.25" customHeight="1" spans="1:4">
      <c r="A442" s="113" t="s">
        <v>319</v>
      </c>
      <c r="B442" s="108">
        <v>5</v>
      </c>
      <c r="C442" s="106"/>
      <c r="D442" s="114">
        <v>0</v>
      </c>
    </row>
    <row r="443" ht="17.25" hidden="1" customHeight="1" spans="1:4">
      <c r="A443" s="112" t="s">
        <v>320</v>
      </c>
      <c r="B443" s="108"/>
      <c r="C443" s="111"/>
      <c r="D443" s="109"/>
    </row>
    <row r="444" ht="17.25" hidden="1" customHeight="1" spans="1:4">
      <c r="A444" s="112" t="s">
        <v>321</v>
      </c>
      <c r="B444" s="108"/>
      <c r="C444" s="111"/>
      <c r="D444" s="109"/>
    </row>
    <row r="445" ht="17.25" customHeight="1" spans="1:4">
      <c r="A445" s="104" t="s">
        <v>322</v>
      </c>
      <c r="B445" s="105">
        <f>SUM(B446:B449)</f>
        <v>114</v>
      </c>
      <c r="C445" s="106">
        <f>SUM(C446:C449)</f>
        <v>150</v>
      </c>
      <c r="D445" s="107">
        <f t="shared" ref="D445:D452" si="34">C445/B445</f>
        <v>1.31578947368421</v>
      </c>
    </row>
    <row r="446" ht="17.25" hidden="1" customHeight="1" spans="1:4">
      <c r="A446" s="110" t="s">
        <v>323</v>
      </c>
      <c r="B446" s="108"/>
      <c r="C446" s="111"/>
      <c r="D446" s="109"/>
    </row>
    <row r="447" ht="17.25" hidden="1" customHeight="1" spans="1:4">
      <c r="A447" s="112" t="s">
        <v>324</v>
      </c>
      <c r="B447" s="108"/>
      <c r="C447" s="111"/>
      <c r="D447" s="109"/>
    </row>
    <row r="448" ht="17.25" hidden="1" customHeight="1" spans="1:4">
      <c r="A448" s="112" t="s">
        <v>325</v>
      </c>
      <c r="B448" s="108"/>
      <c r="C448" s="111"/>
      <c r="D448" s="109"/>
    </row>
    <row r="449" ht="17.25" customHeight="1" spans="1:4">
      <c r="A449" s="113" t="s">
        <v>326</v>
      </c>
      <c r="B449" s="108">
        <v>114</v>
      </c>
      <c r="C449" s="106">
        <v>150</v>
      </c>
      <c r="D449" s="109">
        <f t="shared" si="34"/>
        <v>1.31578947368421</v>
      </c>
    </row>
    <row r="450" ht="17.25" customHeight="1" spans="1:4">
      <c r="A450" s="100" t="s">
        <v>327</v>
      </c>
      <c r="B450" s="101">
        <f>B451+B467+B475+B486+B495+B503</f>
        <v>10728</v>
      </c>
      <c r="C450" s="106">
        <f>C451+C467+C475+C486+C495+C503</f>
        <v>11130</v>
      </c>
      <c r="D450" s="103">
        <f t="shared" si="34"/>
        <v>1.03747203579418</v>
      </c>
    </row>
    <row r="451" ht="17.25" customHeight="1" spans="1:4">
      <c r="A451" s="100" t="s">
        <v>328</v>
      </c>
      <c r="B451" s="105">
        <f>SUM(B452:B466)</f>
        <v>7294</v>
      </c>
      <c r="C451" s="106">
        <f>SUM(C452:C466)</f>
        <v>8123</v>
      </c>
      <c r="D451" s="107">
        <f t="shared" si="34"/>
        <v>1.11365505895256</v>
      </c>
    </row>
    <row r="452" ht="17.25" customHeight="1" spans="1:4">
      <c r="A452" s="100" t="s">
        <v>33</v>
      </c>
      <c r="B452" s="108">
        <v>315</v>
      </c>
      <c r="C452" s="106">
        <v>530</v>
      </c>
      <c r="D452" s="109">
        <f t="shared" si="34"/>
        <v>1.68253968253968</v>
      </c>
    </row>
    <row r="453" ht="17.25" customHeight="1" spans="1:4">
      <c r="A453" s="100" t="s">
        <v>34</v>
      </c>
      <c r="B453" s="108">
        <v>120</v>
      </c>
      <c r="C453" s="106"/>
      <c r="D453" s="114">
        <v>0</v>
      </c>
    </row>
    <row r="454" ht="17.25" hidden="1" customHeight="1" spans="1:4">
      <c r="A454" s="115" t="s">
        <v>35</v>
      </c>
      <c r="B454" s="108"/>
      <c r="C454" s="111"/>
      <c r="D454" s="109"/>
    </row>
    <row r="455" ht="17.25" customHeight="1" spans="1:4">
      <c r="A455" s="100" t="s">
        <v>329</v>
      </c>
      <c r="B455" s="108"/>
      <c r="C455" s="106">
        <v>40</v>
      </c>
      <c r="D455" s="114">
        <v>0</v>
      </c>
    </row>
    <row r="456" ht="17.25" customHeight="1" spans="1:4">
      <c r="A456" s="100" t="s">
        <v>330</v>
      </c>
      <c r="B456" s="108">
        <v>252</v>
      </c>
      <c r="C456" s="106">
        <v>127</v>
      </c>
      <c r="D456" s="109">
        <f t="shared" ref="D456:D460" si="35">C456/B456</f>
        <v>0.503968253968254</v>
      </c>
    </row>
    <row r="457" ht="17.25" customHeight="1" spans="1:4">
      <c r="A457" s="100" t="s">
        <v>331</v>
      </c>
      <c r="B457" s="108">
        <v>10</v>
      </c>
      <c r="C457" s="106">
        <v>40</v>
      </c>
      <c r="D457" s="109">
        <f t="shared" si="35"/>
        <v>4</v>
      </c>
    </row>
    <row r="458" ht="17.25" hidden="1" customHeight="1" spans="1:4">
      <c r="A458" s="115" t="s">
        <v>332</v>
      </c>
      <c r="B458" s="108"/>
      <c r="C458" s="111"/>
      <c r="D458" s="109"/>
    </row>
    <row r="459" ht="17.25" customHeight="1" spans="1:4">
      <c r="A459" s="100" t="s">
        <v>333</v>
      </c>
      <c r="B459" s="108">
        <v>40</v>
      </c>
      <c r="C459" s="106">
        <v>24</v>
      </c>
      <c r="D459" s="109">
        <f t="shared" si="35"/>
        <v>0.6</v>
      </c>
    </row>
    <row r="460" ht="17.25" customHeight="1" spans="1:4">
      <c r="A460" s="100" t="s">
        <v>334</v>
      </c>
      <c r="B460" s="108">
        <v>1225</v>
      </c>
      <c r="C460" s="106">
        <v>2216</v>
      </c>
      <c r="D460" s="109">
        <f t="shared" si="35"/>
        <v>1.80897959183673</v>
      </c>
    </row>
    <row r="461" ht="17.25" hidden="1" customHeight="1" spans="1:4">
      <c r="A461" s="115" t="s">
        <v>335</v>
      </c>
      <c r="B461" s="108"/>
      <c r="C461" s="111"/>
      <c r="D461" s="109"/>
    </row>
    <row r="462" ht="17.25" customHeight="1" spans="1:4">
      <c r="A462" s="100" t="s">
        <v>336</v>
      </c>
      <c r="B462" s="108">
        <v>11</v>
      </c>
      <c r="C462" s="106"/>
      <c r="D462" s="114">
        <v>0</v>
      </c>
    </row>
    <row r="463" ht="17.25" customHeight="1" spans="1:4">
      <c r="A463" s="100" t="s">
        <v>337</v>
      </c>
      <c r="B463" s="108">
        <v>33</v>
      </c>
      <c r="C463" s="106"/>
      <c r="D463" s="114">
        <v>0</v>
      </c>
    </row>
    <row r="464" ht="17.25" customHeight="1" spans="1:4">
      <c r="A464" s="100" t="s">
        <v>338</v>
      </c>
      <c r="B464" s="108">
        <v>94</v>
      </c>
      <c r="C464" s="106">
        <v>64</v>
      </c>
      <c r="D464" s="109">
        <f t="shared" ref="D464:D467" si="36">C464/B464</f>
        <v>0.680851063829787</v>
      </c>
    </row>
    <row r="465" ht="17.25" customHeight="1" spans="1:4">
      <c r="A465" s="100" t="s">
        <v>339</v>
      </c>
      <c r="B465" s="108">
        <v>109</v>
      </c>
      <c r="C465" s="106">
        <v>82</v>
      </c>
      <c r="D465" s="109">
        <f t="shared" si="36"/>
        <v>0.752293577981651</v>
      </c>
    </row>
    <row r="466" ht="17.25" customHeight="1" spans="1:4">
      <c r="A466" s="100" t="s">
        <v>340</v>
      </c>
      <c r="B466" s="108">
        <v>5085</v>
      </c>
      <c r="C466" s="106">
        <v>5000</v>
      </c>
      <c r="D466" s="109">
        <f t="shared" si="36"/>
        <v>0.983284169124877</v>
      </c>
    </row>
    <row r="467" ht="17.25" customHeight="1" spans="1:4">
      <c r="A467" s="100" t="s">
        <v>341</v>
      </c>
      <c r="B467" s="105">
        <f>SUM(B468:B474)</f>
        <v>357</v>
      </c>
      <c r="C467" s="106">
        <f>SUM(C468:C474)</f>
        <v>209</v>
      </c>
      <c r="D467" s="107">
        <f t="shared" si="36"/>
        <v>0.585434173669468</v>
      </c>
    </row>
    <row r="468" ht="17.25" hidden="1" customHeight="1" spans="1:4">
      <c r="A468" s="115" t="s">
        <v>33</v>
      </c>
      <c r="B468" s="108"/>
      <c r="C468" s="111"/>
      <c r="D468" s="109"/>
    </row>
    <row r="469" ht="17.25" hidden="1" customHeight="1" spans="1:4">
      <c r="A469" s="115" t="s">
        <v>34</v>
      </c>
      <c r="B469" s="108"/>
      <c r="C469" s="111"/>
      <c r="D469" s="109"/>
    </row>
    <row r="470" ht="17.25" hidden="1" customHeight="1" spans="1:4">
      <c r="A470" s="115" t="s">
        <v>35</v>
      </c>
      <c r="B470" s="108"/>
      <c r="C470" s="111"/>
      <c r="D470" s="109"/>
    </row>
    <row r="471" ht="17.25" customHeight="1" spans="1:4">
      <c r="A471" s="100" t="s">
        <v>342</v>
      </c>
      <c r="B471" s="108">
        <v>11</v>
      </c>
      <c r="C471" s="106">
        <v>9</v>
      </c>
      <c r="D471" s="109">
        <f t="shared" ref="D471:D476" si="37">C471/B471</f>
        <v>0.818181818181818</v>
      </c>
    </row>
    <row r="472" ht="17.25" customHeight="1" spans="1:4">
      <c r="A472" s="100" t="s">
        <v>343</v>
      </c>
      <c r="B472" s="108">
        <v>346</v>
      </c>
      <c r="C472" s="106">
        <v>200</v>
      </c>
      <c r="D472" s="109">
        <f t="shared" si="37"/>
        <v>0.578034682080925</v>
      </c>
    </row>
    <row r="473" ht="17.25" hidden="1" customHeight="1" spans="1:4">
      <c r="A473" s="115" t="s">
        <v>344</v>
      </c>
      <c r="B473" s="108"/>
      <c r="C473" s="111"/>
      <c r="D473" s="109"/>
    </row>
    <row r="474" ht="17.25" hidden="1" customHeight="1" spans="1:4">
      <c r="A474" s="115" t="s">
        <v>345</v>
      </c>
      <c r="B474" s="108"/>
      <c r="C474" s="111"/>
      <c r="D474" s="109"/>
    </row>
    <row r="475" ht="17.25" customHeight="1" spans="1:4">
      <c r="A475" s="100" t="s">
        <v>346</v>
      </c>
      <c r="B475" s="105">
        <f>SUM(B476:B485)</f>
        <v>77</v>
      </c>
      <c r="C475" s="106">
        <f>SUM(C476:C485)</f>
        <v>19</v>
      </c>
      <c r="D475" s="107">
        <f t="shared" si="37"/>
        <v>0.246753246753247</v>
      </c>
    </row>
    <row r="476" ht="17.25" customHeight="1" spans="1:4">
      <c r="A476" s="100" t="s">
        <v>33</v>
      </c>
      <c r="B476" s="108">
        <v>41</v>
      </c>
      <c r="C476" s="106">
        <v>19</v>
      </c>
      <c r="D476" s="109">
        <f t="shared" si="37"/>
        <v>0.463414634146341</v>
      </c>
    </row>
    <row r="477" ht="17.25" hidden="1" customHeight="1" spans="1:4">
      <c r="A477" s="115" t="s">
        <v>34</v>
      </c>
      <c r="B477" s="108"/>
      <c r="C477" s="111"/>
      <c r="D477" s="109"/>
    </row>
    <row r="478" ht="17.25" hidden="1" customHeight="1" spans="1:4">
      <c r="A478" s="115" t="s">
        <v>35</v>
      </c>
      <c r="B478" s="108"/>
      <c r="C478" s="111"/>
      <c r="D478" s="109"/>
    </row>
    <row r="479" ht="17.25" hidden="1" customHeight="1" spans="1:4">
      <c r="A479" s="115" t="s">
        <v>347</v>
      </c>
      <c r="B479" s="108"/>
      <c r="C479" s="111"/>
      <c r="D479" s="109"/>
    </row>
    <row r="480" ht="17.25" hidden="1" customHeight="1" spans="1:4">
      <c r="A480" s="115" t="s">
        <v>348</v>
      </c>
      <c r="B480" s="108"/>
      <c r="C480" s="111"/>
      <c r="D480" s="109"/>
    </row>
    <row r="481" ht="17.25" hidden="1" customHeight="1" spans="1:4">
      <c r="A481" s="115" t="s">
        <v>349</v>
      </c>
      <c r="B481" s="108"/>
      <c r="C481" s="111"/>
      <c r="D481" s="109"/>
    </row>
    <row r="482" ht="17.25" hidden="1" customHeight="1" spans="1:4">
      <c r="A482" s="115" t="s">
        <v>350</v>
      </c>
      <c r="B482" s="108"/>
      <c r="C482" s="111"/>
      <c r="D482" s="109"/>
    </row>
    <row r="483" ht="17.25" hidden="1" customHeight="1" spans="1:4">
      <c r="A483" s="115" t="s">
        <v>351</v>
      </c>
      <c r="B483" s="108"/>
      <c r="C483" s="111"/>
      <c r="D483" s="109"/>
    </row>
    <row r="484" ht="17.25" hidden="1" customHeight="1" spans="1:4">
      <c r="A484" s="115" t="s">
        <v>352</v>
      </c>
      <c r="B484" s="108"/>
      <c r="C484" s="111"/>
      <c r="D484" s="109"/>
    </row>
    <row r="485" ht="17.25" customHeight="1" spans="1:4">
      <c r="A485" s="100" t="s">
        <v>353</v>
      </c>
      <c r="B485" s="108">
        <v>36</v>
      </c>
      <c r="C485" s="106"/>
      <c r="D485" s="114">
        <v>0</v>
      </c>
    </row>
    <row r="486" ht="17.25" customHeight="1" spans="1:4">
      <c r="A486" s="100" t="s">
        <v>354</v>
      </c>
      <c r="B486" s="105">
        <f>SUM(B487:B494)</f>
        <v>335</v>
      </c>
      <c r="C486" s="106">
        <f>SUM(C487:C494)</f>
        <v>379</v>
      </c>
      <c r="D486" s="107">
        <f t="shared" ref="D486:D491" si="38">C486/B486</f>
        <v>1.13134328358209</v>
      </c>
    </row>
    <row r="487" ht="17.25" customHeight="1" spans="1:4">
      <c r="A487" s="100" t="s">
        <v>33</v>
      </c>
      <c r="B487" s="108">
        <v>61</v>
      </c>
      <c r="C487" s="106"/>
      <c r="D487" s="114">
        <v>0</v>
      </c>
    </row>
    <row r="488" ht="17.25" customHeight="1" spans="1:4">
      <c r="A488" s="100" t="s">
        <v>34</v>
      </c>
      <c r="B488" s="108">
        <v>61</v>
      </c>
      <c r="C488" s="106"/>
      <c r="D488" s="114">
        <v>0</v>
      </c>
    </row>
    <row r="489" ht="17.25" hidden="1" customHeight="1" spans="1:4">
      <c r="A489" s="115" t="s">
        <v>35</v>
      </c>
      <c r="B489" s="108"/>
      <c r="C489" s="111"/>
      <c r="D489" s="109"/>
    </row>
    <row r="490" ht="17.25" customHeight="1" spans="1:4">
      <c r="A490" s="100" t="s">
        <v>355</v>
      </c>
      <c r="B490" s="108">
        <v>13</v>
      </c>
      <c r="C490" s="106">
        <v>32</v>
      </c>
      <c r="D490" s="109">
        <f t="shared" si="38"/>
        <v>2.46153846153846</v>
      </c>
    </row>
    <row r="491" ht="17.25" customHeight="1" spans="1:4">
      <c r="A491" s="100" t="s">
        <v>356</v>
      </c>
      <c r="B491" s="108">
        <v>187</v>
      </c>
      <c r="C491" s="106">
        <v>347</v>
      </c>
      <c r="D491" s="109">
        <f t="shared" si="38"/>
        <v>1.85561497326203</v>
      </c>
    </row>
    <row r="492" ht="17.25" hidden="1" customHeight="1" spans="1:4">
      <c r="A492" s="115" t="s">
        <v>357</v>
      </c>
      <c r="B492" s="108"/>
      <c r="C492" s="111"/>
      <c r="D492" s="109"/>
    </row>
    <row r="493" ht="17.25" customHeight="1" spans="1:4">
      <c r="A493" s="100" t="s">
        <v>358</v>
      </c>
      <c r="B493" s="108">
        <v>13</v>
      </c>
      <c r="C493" s="106"/>
      <c r="D493" s="114">
        <v>0</v>
      </c>
    </row>
    <row r="494" ht="17.25" hidden="1" customHeight="1" spans="1:4">
      <c r="A494" s="115" t="s">
        <v>359</v>
      </c>
      <c r="B494" s="108"/>
      <c r="C494" s="111"/>
      <c r="D494" s="109"/>
    </row>
    <row r="495" ht="17.25" customHeight="1" spans="1:4">
      <c r="A495" s="100" t="s">
        <v>360</v>
      </c>
      <c r="B495" s="105">
        <f>SUM(B496:B502)</f>
        <v>463</v>
      </c>
      <c r="C495" s="102">
        <f>SUM(C496:C502)</f>
        <v>400</v>
      </c>
      <c r="D495" s="107">
        <f>C495/B495</f>
        <v>0.863930885529158</v>
      </c>
    </row>
    <row r="496" ht="17.25" customHeight="1" spans="1:4">
      <c r="A496" s="100" t="s">
        <v>33</v>
      </c>
      <c r="B496" s="108">
        <v>103</v>
      </c>
      <c r="C496" s="106"/>
      <c r="D496" s="114">
        <v>0</v>
      </c>
    </row>
    <row r="497" ht="17.25" customHeight="1" spans="1:4">
      <c r="A497" s="100" t="s">
        <v>34</v>
      </c>
      <c r="B497" s="108">
        <v>20</v>
      </c>
      <c r="C497" s="106">
        <v>16</v>
      </c>
      <c r="D497" s="109">
        <f t="shared" ref="D497:D503" si="39">C497/B497</f>
        <v>0.8</v>
      </c>
    </row>
    <row r="498" ht="17.25" hidden="1" customHeight="1" spans="1:4">
      <c r="A498" s="115" t="s">
        <v>35</v>
      </c>
      <c r="B498" s="108"/>
      <c r="C498" s="111"/>
      <c r="D498" s="109"/>
    </row>
    <row r="499" ht="17.25" hidden="1" customHeight="1" spans="1:4">
      <c r="A499" s="115" t="s">
        <v>361</v>
      </c>
      <c r="B499" s="108"/>
      <c r="C499" s="111"/>
      <c r="D499" s="109"/>
    </row>
    <row r="500" ht="17.25" hidden="1" customHeight="1" spans="1:4">
      <c r="A500" s="115" t="s">
        <v>362</v>
      </c>
      <c r="B500" s="108"/>
      <c r="C500" s="111"/>
      <c r="D500" s="109"/>
    </row>
    <row r="501" ht="17.25" customHeight="1" spans="1:4">
      <c r="A501" s="100" t="s">
        <v>363</v>
      </c>
      <c r="B501" s="108">
        <v>292</v>
      </c>
      <c r="C501" s="106">
        <v>334</v>
      </c>
      <c r="D501" s="109">
        <f t="shared" si="39"/>
        <v>1.14383561643836</v>
      </c>
    </row>
    <row r="502" ht="17.25" customHeight="1" spans="1:4">
      <c r="A502" s="100" t="s">
        <v>364</v>
      </c>
      <c r="B502" s="108">
        <v>48</v>
      </c>
      <c r="C502" s="106">
        <v>50</v>
      </c>
      <c r="D502" s="109">
        <f t="shared" si="39"/>
        <v>1.04166666666667</v>
      </c>
    </row>
    <row r="503" ht="17.25" customHeight="1" spans="1:4">
      <c r="A503" s="100" t="s">
        <v>365</v>
      </c>
      <c r="B503" s="105">
        <f>SUM(B504:B506)</f>
        <v>2202</v>
      </c>
      <c r="C503" s="106">
        <f>SUM(C504:C506)</f>
        <v>2000</v>
      </c>
      <c r="D503" s="107">
        <f t="shared" si="39"/>
        <v>0.908265213442325</v>
      </c>
    </row>
    <row r="504" ht="17.25" hidden="1" customHeight="1" spans="1:4">
      <c r="A504" s="115" t="s">
        <v>366</v>
      </c>
      <c r="B504" s="108"/>
      <c r="C504" s="111"/>
      <c r="D504" s="109"/>
    </row>
    <row r="505" ht="17.25" customHeight="1" spans="1:4">
      <c r="A505" s="100" t="s">
        <v>367</v>
      </c>
      <c r="B505" s="108">
        <v>4</v>
      </c>
      <c r="C505" s="106"/>
      <c r="D505" s="114">
        <v>0</v>
      </c>
    </row>
    <row r="506" ht="17.25" customHeight="1" spans="1:4">
      <c r="A506" s="100" t="s">
        <v>368</v>
      </c>
      <c r="B506" s="108">
        <v>2198</v>
      </c>
      <c r="C506" s="106">
        <v>2000</v>
      </c>
      <c r="D506" s="109">
        <f t="shared" ref="D506:D510" si="40">C506/B506</f>
        <v>0.909918107370337</v>
      </c>
    </row>
    <row r="507" ht="17.25" customHeight="1" spans="1:4">
      <c r="A507" s="100" t="s">
        <v>369</v>
      </c>
      <c r="B507" s="101">
        <f>B508+B526+B534+B536+B545+B549+B559+B567+B574+B582+B591+B596+B599+B602+B605+B608+B611+B615+B619+B627+B630</f>
        <v>20920</v>
      </c>
      <c r="C507" s="106">
        <f>C508+C526+C534+C536+C545+C549+C559+C567+C574+C582+C591+C596+C599+C602+C605+C608+C611+C615+C619+C627+C630</f>
        <v>21932</v>
      </c>
      <c r="D507" s="103">
        <f t="shared" si="40"/>
        <v>1.04837476099426</v>
      </c>
    </row>
    <row r="508" ht="17.25" customHeight="1" spans="1:4">
      <c r="A508" s="100" t="s">
        <v>370</v>
      </c>
      <c r="B508" s="105">
        <f>SUM(B509:B525)</f>
        <v>5996</v>
      </c>
      <c r="C508" s="106">
        <f>SUM(C509:C525)</f>
        <v>7378</v>
      </c>
      <c r="D508" s="107">
        <f t="shared" si="40"/>
        <v>1.23048699132755</v>
      </c>
    </row>
    <row r="509" ht="17.25" customHeight="1" spans="1:4">
      <c r="A509" s="100" t="s">
        <v>33</v>
      </c>
      <c r="B509" s="108">
        <v>460</v>
      </c>
      <c r="C509" s="106">
        <v>593</v>
      </c>
      <c r="D509" s="109">
        <f t="shared" si="40"/>
        <v>1.28913043478261</v>
      </c>
    </row>
    <row r="510" ht="17.25" customHeight="1" spans="1:4">
      <c r="A510" s="100" t="s">
        <v>34</v>
      </c>
      <c r="B510" s="108">
        <v>160</v>
      </c>
      <c r="C510" s="106">
        <v>69</v>
      </c>
      <c r="D510" s="109">
        <f t="shared" si="40"/>
        <v>0.43125</v>
      </c>
    </row>
    <row r="511" ht="17.25" hidden="1" customHeight="1" spans="1:4">
      <c r="A511" s="115" t="s">
        <v>35</v>
      </c>
      <c r="B511" s="108"/>
      <c r="C511" s="111"/>
      <c r="D511" s="109"/>
    </row>
    <row r="512" ht="17.25" customHeight="1" spans="1:4">
      <c r="A512" s="100" t="s">
        <v>371</v>
      </c>
      <c r="B512" s="108">
        <v>3196</v>
      </c>
      <c r="C512" s="106">
        <v>3500</v>
      </c>
      <c r="D512" s="109">
        <f t="shared" ref="D512:D515" si="41">C512/B512</f>
        <v>1.09511889862328</v>
      </c>
    </row>
    <row r="513" ht="17.25" customHeight="1" spans="1:4">
      <c r="A513" s="100" t="s">
        <v>372</v>
      </c>
      <c r="B513" s="108">
        <v>39</v>
      </c>
      <c r="C513" s="106"/>
      <c r="D513" s="114">
        <v>0</v>
      </c>
    </row>
    <row r="514" ht="17.25" customHeight="1" spans="1:4">
      <c r="A514" s="100" t="s">
        <v>373</v>
      </c>
      <c r="B514" s="108">
        <v>12</v>
      </c>
      <c r="C514" s="106">
        <v>16</v>
      </c>
      <c r="D514" s="109">
        <f t="shared" si="41"/>
        <v>1.33333333333333</v>
      </c>
    </row>
    <row r="515" ht="17.25" customHeight="1" spans="1:4">
      <c r="A515" s="100" t="s">
        <v>374</v>
      </c>
      <c r="B515" s="108">
        <v>949</v>
      </c>
      <c r="C515" s="106">
        <v>2200</v>
      </c>
      <c r="D515" s="109">
        <f t="shared" si="41"/>
        <v>2.31822971548999</v>
      </c>
    </row>
    <row r="516" ht="17.25" hidden="1" customHeight="1" spans="1:4">
      <c r="A516" s="115" t="s">
        <v>74</v>
      </c>
      <c r="B516" s="108"/>
      <c r="C516" s="111"/>
      <c r="D516" s="109"/>
    </row>
    <row r="517" ht="17.25" customHeight="1" spans="1:4">
      <c r="A517" s="100" t="s">
        <v>375</v>
      </c>
      <c r="B517" s="108">
        <v>1</v>
      </c>
      <c r="C517" s="106"/>
      <c r="D517" s="114">
        <v>0</v>
      </c>
    </row>
    <row r="518" ht="17.25" hidden="1" customHeight="1" spans="1:4">
      <c r="A518" s="115" t="s">
        <v>376</v>
      </c>
      <c r="B518" s="108"/>
      <c r="C518" s="111"/>
      <c r="D518" s="109"/>
    </row>
    <row r="519" ht="17.25" customHeight="1" spans="1:4">
      <c r="A519" s="100" t="s">
        <v>377</v>
      </c>
      <c r="B519" s="108">
        <v>18</v>
      </c>
      <c r="C519" s="106"/>
      <c r="D519" s="114">
        <v>0</v>
      </c>
    </row>
    <row r="520" ht="17.25" customHeight="1" spans="1:4">
      <c r="A520" s="100" t="s">
        <v>378</v>
      </c>
      <c r="B520" s="108">
        <v>8</v>
      </c>
      <c r="C520" s="106"/>
      <c r="D520" s="114">
        <v>0</v>
      </c>
    </row>
    <row r="521" ht="17.25" hidden="1" customHeight="1" spans="1:4">
      <c r="A521" s="115" t="s">
        <v>379</v>
      </c>
      <c r="B521" s="108"/>
      <c r="C521" s="111"/>
      <c r="D521" s="109"/>
    </row>
    <row r="522" ht="17.25" hidden="1" customHeight="1" spans="1:4">
      <c r="A522" s="115" t="s">
        <v>380</v>
      </c>
      <c r="B522" s="108"/>
      <c r="C522" s="111"/>
      <c r="D522" s="109"/>
    </row>
    <row r="523" ht="17.25" hidden="1" customHeight="1" spans="1:4">
      <c r="A523" s="115" t="s">
        <v>381</v>
      </c>
      <c r="B523" s="108"/>
      <c r="C523" s="111"/>
      <c r="D523" s="109"/>
    </row>
    <row r="524" ht="17.25" hidden="1" customHeight="1" spans="1:4">
      <c r="A524" s="115" t="s">
        <v>42</v>
      </c>
      <c r="B524" s="108"/>
      <c r="C524" s="111"/>
      <c r="D524" s="109"/>
    </row>
    <row r="525" ht="17.25" customHeight="1" spans="1:4">
      <c r="A525" s="100" t="s">
        <v>94</v>
      </c>
      <c r="B525" s="108">
        <v>1153</v>
      </c>
      <c r="C525" s="106">
        <v>1000</v>
      </c>
      <c r="D525" s="109">
        <f t="shared" ref="D525:D528" si="42">C525/B525</f>
        <v>0.867302688638335</v>
      </c>
    </row>
    <row r="526" ht="17.25" customHeight="1" spans="1:4">
      <c r="A526" s="100" t="s">
        <v>382</v>
      </c>
      <c r="B526" s="105">
        <f>SUM(B527:B533)</f>
        <v>1653</v>
      </c>
      <c r="C526" s="106">
        <f>SUM(C527:C533)</f>
        <v>2494</v>
      </c>
      <c r="D526" s="107">
        <f t="shared" si="42"/>
        <v>1.50877192982456</v>
      </c>
    </row>
    <row r="527" ht="17.25" customHeight="1" spans="1:4">
      <c r="A527" s="100" t="s">
        <v>33</v>
      </c>
      <c r="B527" s="108">
        <v>200</v>
      </c>
      <c r="C527" s="106">
        <v>240</v>
      </c>
      <c r="D527" s="109">
        <f t="shared" si="42"/>
        <v>1.2</v>
      </c>
    </row>
    <row r="528" ht="17.25" customHeight="1" spans="1:4">
      <c r="A528" s="100" t="s">
        <v>34</v>
      </c>
      <c r="B528" s="108">
        <v>36</v>
      </c>
      <c r="C528" s="106">
        <v>53</v>
      </c>
      <c r="D528" s="109">
        <f t="shared" si="42"/>
        <v>1.47222222222222</v>
      </c>
    </row>
    <row r="529" ht="17.25" hidden="1" customHeight="1" spans="1:4">
      <c r="A529" s="115" t="s">
        <v>35</v>
      </c>
      <c r="B529" s="108"/>
      <c r="C529" s="111"/>
      <c r="D529" s="109"/>
    </row>
    <row r="530" ht="17.25" customHeight="1" spans="1:4">
      <c r="A530" s="100" t="s">
        <v>383</v>
      </c>
      <c r="B530" s="108">
        <v>4</v>
      </c>
      <c r="C530" s="106">
        <v>4</v>
      </c>
      <c r="D530" s="109">
        <f t="shared" ref="D530:D533" si="43">C530/B530</f>
        <v>1</v>
      </c>
    </row>
    <row r="531" ht="17.25" customHeight="1" spans="1:4">
      <c r="A531" s="100" t="s">
        <v>384</v>
      </c>
      <c r="B531" s="108">
        <v>44</v>
      </c>
      <c r="C531" s="106">
        <v>44</v>
      </c>
      <c r="D531" s="109">
        <f t="shared" si="43"/>
        <v>1</v>
      </c>
    </row>
    <row r="532" ht="17.25" customHeight="1" spans="1:4">
      <c r="A532" s="100" t="s">
        <v>385</v>
      </c>
      <c r="B532" s="108">
        <v>14</v>
      </c>
      <c r="C532" s="106">
        <v>32</v>
      </c>
      <c r="D532" s="109">
        <f t="shared" si="43"/>
        <v>2.28571428571429</v>
      </c>
    </row>
    <row r="533" ht="17.25" customHeight="1" spans="1:4">
      <c r="A533" s="100" t="s">
        <v>386</v>
      </c>
      <c r="B533" s="108">
        <v>1355</v>
      </c>
      <c r="C533" s="106">
        <v>2121</v>
      </c>
      <c r="D533" s="109">
        <f t="shared" si="43"/>
        <v>1.56531365313653</v>
      </c>
    </row>
    <row r="534" ht="17.25" hidden="1" customHeight="1" spans="1:4">
      <c r="A534" s="135" t="s">
        <v>387</v>
      </c>
      <c r="B534" s="105"/>
      <c r="C534" s="120"/>
      <c r="D534" s="107"/>
    </row>
    <row r="535" ht="17.25" hidden="1" customHeight="1" spans="1:4">
      <c r="A535" s="115" t="s">
        <v>388</v>
      </c>
      <c r="B535" s="108"/>
      <c r="C535" s="111"/>
      <c r="D535" s="109"/>
    </row>
    <row r="536" ht="17.25" customHeight="1" spans="1:4">
      <c r="A536" s="100" t="s">
        <v>389</v>
      </c>
      <c r="B536" s="105">
        <f>SUM(B537:B544)</f>
        <v>4055</v>
      </c>
      <c r="C536" s="106">
        <f>SUM(C537:C544)</f>
        <v>4007</v>
      </c>
      <c r="D536" s="107">
        <f t="shared" ref="D536:D538" si="44">C536/B536</f>
        <v>0.988162762022195</v>
      </c>
    </row>
    <row r="537" ht="17.25" customHeight="1" spans="1:4">
      <c r="A537" s="100" t="s">
        <v>390</v>
      </c>
      <c r="B537" s="108">
        <v>88</v>
      </c>
      <c r="C537" s="106">
        <v>65</v>
      </c>
      <c r="D537" s="109">
        <f t="shared" si="44"/>
        <v>0.738636363636364</v>
      </c>
    </row>
    <row r="538" ht="17.25" customHeight="1" spans="1:4">
      <c r="A538" s="100" t="s">
        <v>391</v>
      </c>
      <c r="B538" s="108">
        <v>113</v>
      </c>
      <c r="C538" s="106">
        <v>16</v>
      </c>
      <c r="D538" s="109">
        <f t="shared" si="44"/>
        <v>0.141592920353982</v>
      </c>
    </row>
    <row r="539" ht="17.25" hidden="1" customHeight="1" spans="1:4">
      <c r="A539" s="115" t="s">
        <v>392</v>
      </c>
      <c r="B539" s="108"/>
      <c r="C539" s="111"/>
      <c r="D539" s="109"/>
    </row>
    <row r="540" ht="17.25" customHeight="1" spans="1:4">
      <c r="A540" s="100" t="s">
        <v>393</v>
      </c>
      <c r="B540" s="108">
        <v>2913</v>
      </c>
      <c r="C540" s="106">
        <v>2826</v>
      </c>
      <c r="D540" s="109">
        <f t="shared" ref="D540:D542" si="45">C540/B540</f>
        <v>0.970133882595263</v>
      </c>
    </row>
    <row r="541" ht="17.25" customHeight="1" spans="1:4">
      <c r="A541" s="100" t="s">
        <v>394</v>
      </c>
      <c r="B541" s="108">
        <v>517</v>
      </c>
      <c r="C541" s="106">
        <v>600</v>
      </c>
      <c r="D541" s="109">
        <f t="shared" si="45"/>
        <v>1.1605415860735</v>
      </c>
    </row>
    <row r="542" ht="17.25" customHeight="1" spans="1:4">
      <c r="A542" s="100" t="s">
        <v>395</v>
      </c>
      <c r="B542" s="108">
        <v>414</v>
      </c>
      <c r="C542" s="106">
        <v>500</v>
      </c>
      <c r="D542" s="109">
        <f t="shared" si="45"/>
        <v>1.20772946859903</v>
      </c>
    </row>
    <row r="543" ht="17.25" hidden="1" customHeight="1" spans="1:4">
      <c r="A543" s="115" t="s">
        <v>396</v>
      </c>
      <c r="B543" s="108"/>
      <c r="C543" s="111"/>
      <c r="D543" s="109"/>
    </row>
    <row r="544" ht="17.25" customHeight="1" spans="1:4">
      <c r="A544" s="100" t="s">
        <v>397</v>
      </c>
      <c r="B544" s="108">
        <v>10</v>
      </c>
      <c r="C544" s="106"/>
      <c r="D544" s="114">
        <v>0</v>
      </c>
    </row>
    <row r="545" ht="17.25" hidden="1" customHeight="1" spans="1:4">
      <c r="A545" s="135" t="s">
        <v>398</v>
      </c>
      <c r="B545" s="105"/>
      <c r="C545" s="120"/>
      <c r="D545" s="107"/>
    </row>
    <row r="546" ht="17.25" hidden="1" customHeight="1" spans="1:4">
      <c r="A546" s="115" t="s">
        <v>399</v>
      </c>
      <c r="B546" s="108"/>
      <c r="C546" s="111"/>
      <c r="D546" s="109"/>
    </row>
    <row r="547" ht="17.25" hidden="1" customHeight="1" spans="1:4">
      <c r="A547" s="115" t="s">
        <v>400</v>
      </c>
      <c r="B547" s="108"/>
      <c r="C547" s="111"/>
      <c r="D547" s="109"/>
    </row>
    <row r="548" ht="17.25" hidden="1" customHeight="1" spans="1:4">
      <c r="A548" s="115" t="s">
        <v>401</v>
      </c>
      <c r="B548" s="108"/>
      <c r="C548" s="111"/>
      <c r="D548" s="109"/>
    </row>
    <row r="549" ht="17.25" customHeight="1" spans="1:4">
      <c r="A549" s="100" t="s">
        <v>402</v>
      </c>
      <c r="B549" s="105">
        <f>SUM(B550:B558)</f>
        <v>1468</v>
      </c>
      <c r="C549" s="106">
        <f>SUM(C550:C558)</f>
        <v>1430</v>
      </c>
      <c r="D549" s="107">
        <f>C549/B549</f>
        <v>0.974114441416894</v>
      </c>
    </row>
    <row r="550" ht="17.25" hidden="1" customHeight="1" spans="1:4">
      <c r="A550" s="115" t="s">
        <v>403</v>
      </c>
      <c r="B550" s="108"/>
      <c r="C550" s="111"/>
      <c r="D550" s="109"/>
    </row>
    <row r="551" ht="17.25" hidden="1" customHeight="1" spans="1:4">
      <c r="A551" s="115" t="s">
        <v>404</v>
      </c>
      <c r="B551" s="108"/>
      <c r="C551" s="111"/>
      <c r="D551" s="109"/>
    </row>
    <row r="552" ht="17.25" hidden="1" customHeight="1" spans="1:4">
      <c r="A552" s="115" t="s">
        <v>405</v>
      </c>
      <c r="B552" s="108"/>
      <c r="C552" s="111"/>
      <c r="D552" s="109"/>
    </row>
    <row r="553" ht="17.25" customHeight="1" spans="1:4">
      <c r="A553" s="100" t="s">
        <v>406</v>
      </c>
      <c r="B553" s="108">
        <v>29</v>
      </c>
      <c r="C553" s="106">
        <v>30</v>
      </c>
      <c r="D553" s="109">
        <f>C553/B553</f>
        <v>1.03448275862069</v>
      </c>
    </row>
    <row r="554" ht="17.25" hidden="1" customHeight="1" spans="1:4">
      <c r="A554" s="115" t="s">
        <v>407</v>
      </c>
      <c r="B554" s="108"/>
      <c r="C554" s="111"/>
      <c r="D554" s="109"/>
    </row>
    <row r="555" ht="17.25" hidden="1" customHeight="1" spans="1:4">
      <c r="A555" s="115" t="s">
        <v>408</v>
      </c>
      <c r="B555" s="108"/>
      <c r="C555" s="111"/>
      <c r="D555" s="109"/>
    </row>
    <row r="556" ht="17.25" hidden="1" customHeight="1" spans="1:4">
      <c r="A556" s="115" t="s">
        <v>409</v>
      </c>
      <c r="B556" s="108"/>
      <c r="C556" s="111"/>
      <c r="D556" s="109"/>
    </row>
    <row r="557" ht="17.25" hidden="1" customHeight="1" spans="1:4">
      <c r="A557" s="115" t="s">
        <v>410</v>
      </c>
      <c r="B557" s="108"/>
      <c r="C557" s="111"/>
      <c r="D557" s="109"/>
    </row>
    <row r="558" ht="17.25" customHeight="1" spans="1:4">
      <c r="A558" s="100" t="s">
        <v>411</v>
      </c>
      <c r="B558" s="108">
        <v>1439</v>
      </c>
      <c r="C558" s="106">
        <v>1400</v>
      </c>
      <c r="D558" s="109">
        <f t="shared" ref="D558:D560" si="46">C558/B558</f>
        <v>0.972897845726199</v>
      </c>
    </row>
    <row r="559" ht="17.25" customHeight="1" spans="1:4">
      <c r="A559" s="100" t="s">
        <v>412</v>
      </c>
      <c r="B559" s="105">
        <f>SUM(B560:B566)</f>
        <v>697</v>
      </c>
      <c r="C559" s="106">
        <f>SUM(C560:C566)</f>
        <v>695</v>
      </c>
      <c r="D559" s="107">
        <f t="shared" si="46"/>
        <v>0.997130559540889</v>
      </c>
    </row>
    <row r="560" ht="17.25" customHeight="1" spans="1:4">
      <c r="A560" s="100" t="s">
        <v>413</v>
      </c>
      <c r="B560" s="108">
        <v>204</v>
      </c>
      <c r="C560" s="106">
        <v>230</v>
      </c>
      <c r="D560" s="109">
        <f t="shared" si="46"/>
        <v>1.12745098039216</v>
      </c>
    </row>
    <row r="561" ht="17.25" hidden="1" customHeight="1" spans="1:4">
      <c r="A561" s="115" t="s">
        <v>414</v>
      </c>
      <c r="B561" s="108"/>
      <c r="C561" s="111"/>
      <c r="D561" s="109"/>
    </row>
    <row r="562" ht="17.25" customHeight="1" spans="1:4">
      <c r="A562" s="100" t="s">
        <v>415</v>
      </c>
      <c r="B562" s="108">
        <v>77</v>
      </c>
      <c r="C562" s="106"/>
      <c r="D562" s="114">
        <v>0</v>
      </c>
    </row>
    <row r="563" ht="17.25" hidden="1" customHeight="1" spans="1:4">
      <c r="A563" s="115" t="s">
        <v>416</v>
      </c>
      <c r="B563" s="108"/>
      <c r="C563" s="111"/>
      <c r="D563" s="109"/>
    </row>
    <row r="564" ht="17.25" customHeight="1" spans="1:4">
      <c r="A564" s="100" t="s">
        <v>417</v>
      </c>
      <c r="B564" s="108">
        <v>189</v>
      </c>
      <c r="C564" s="106">
        <v>235</v>
      </c>
      <c r="D564" s="109">
        <f t="shared" ref="D564:D568" si="47">C564/B564</f>
        <v>1.24338624338624</v>
      </c>
    </row>
    <row r="565" ht="17.25" hidden="1" customHeight="1" spans="1:4">
      <c r="A565" s="115" t="s">
        <v>418</v>
      </c>
      <c r="B565" s="108"/>
      <c r="C565" s="111"/>
      <c r="D565" s="109"/>
    </row>
    <row r="566" ht="17.25" customHeight="1" spans="1:4">
      <c r="A566" s="100" t="s">
        <v>419</v>
      </c>
      <c r="B566" s="108">
        <v>227</v>
      </c>
      <c r="C566" s="106">
        <v>230</v>
      </c>
      <c r="D566" s="109">
        <f t="shared" si="47"/>
        <v>1.01321585903084</v>
      </c>
    </row>
    <row r="567" ht="17.25" customHeight="1" spans="1:4">
      <c r="A567" s="100" t="s">
        <v>420</v>
      </c>
      <c r="B567" s="105">
        <f>SUM(B568:B573)</f>
        <v>92</v>
      </c>
      <c r="C567" s="106">
        <f>SUM(C568:C573)</f>
        <v>91</v>
      </c>
      <c r="D567" s="107">
        <f t="shared" si="47"/>
        <v>0.989130434782609</v>
      </c>
    </row>
    <row r="568" ht="17.25" customHeight="1" spans="1:4">
      <c r="A568" s="100" t="s">
        <v>421</v>
      </c>
      <c r="B568" s="108">
        <v>65</v>
      </c>
      <c r="C568" s="106">
        <v>61</v>
      </c>
      <c r="D568" s="109">
        <f t="shared" si="47"/>
        <v>0.938461538461538</v>
      </c>
    </row>
    <row r="569" ht="17.25" customHeight="1" spans="1:4">
      <c r="A569" s="100" t="s">
        <v>422</v>
      </c>
      <c r="B569" s="108"/>
      <c r="C569" s="106">
        <v>3</v>
      </c>
      <c r="D569" s="114">
        <v>0</v>
      </c>
    </row>
    <row r="570" ht="17.25" hidden="1" customHeight="1" spans="1:4">
      <c r="A570" s="115" t="s">
        <v>423</v>
      </c>
      <c r="B570" s="108"/>
      <c r="C570" s="111"/>
      <c r="D570" s="109"/>
    </row>
    <row r="571" ht="17.25" hidden="1" customHeight="1" spans="1:4">
      <c r="A571" s="115" t="s">
        <v>424</v>
      </c>
      <c r="B571" s="108"/>
      <c r="C571" s="111"/>
      <c r="D571" s="109"/>
    </row>
    <row r="572" ht="17.25" hidden="1" customHeight="1" spans="1:4">
      <c r="A572" s="115" t="s">
        <v>425</v>
      </c>
      <c r="B572" s="108"/>
      <c r="C572" s="111"/>
      <c r="D572" s="109"/>
    </row>
    <row r="573" ht="17.25" customHeight="1" spans="1:4">
      <c r="A573" s="100" t="s">
        <v>426</v>
      </c>
      <c r="B573" s="108">
        <v>27</v>
      </c>
      <c r="C573" s="106">
        <v>27</v>
      </c>
      <c r="D573" s="109">
        <f t="shared" ref="D573:D576" si="48">C573/B573</f>
        <v>1</v>
      </c>
    </row>
    <row r="574" ht="17.25" customHeight="1" spans="1:4">
      <c r="A574" s="100" t="s">
        <v>427</v>
      </c>
      <c r="B574" s="105">
        <f>SUM(B575:B581)</f>
        <v>1601</v>
      </c>
      <c r="C574" s="106">
        <f>SUM(C575:C581)</f>
        <v>1037</v>
      </c>
      <c r="D574" s="107">
        <f t="shared" si="48"/>
        <v>0.647720174890693</v>
      </c>
    </row>
    <row r="575" ht="17.25" customHeight="1" spans="1:4">
      <c r="A575" s="100" t="s">
        <v>428</v>
      </c>
      <c r="B575" s="108">
        <v>108</v>
      </c>
      <c r="C575" s="106">
        <v>27</v>
      </c>
      <c r="D575" s="109">
        <f t="shared" si="48"/>
        <v>0.25</v>
      </c>
    </row>
    <row r="576" ht="17.25" customHeight="1" spans="1:4">
      <c r="A576" s="100" t="s">
        <v>429</v>
      </c>
      <c r="B576" s="108">
        <v>319</v>
      </c>
      <c r="C576" s="106">
        <v>492</v>
      </c>
      <c r="D576" s="109">
        <f t="shared" si="48"/>
        <v>1.5423197492163</v>
      </c>
    </row>
    <row r="577" ht="17.25" hidden="1" customHeight="1" spans="1:4">
      <c r="A577" s="115" t="s">
        <v>430</v>
      </c>
      <c r="B577" s="108"/>
      <c r="C577" s="111"/>
      <c r="D577" s="109"/>
    </row>
    <row r="578" ht="17.25" customHeight="1" spans="1:4">
      <c r="A578" s="100" t="s">
        <v>431</v>
      </c>
      <c r="B578" s="108">
        <v>722</v>
      </c>
      <c r="C578" s="106">
        <v>218</v>
      </c>
      <c r="D578" s="109">
        <f t="shared" ref="D578:D584" si="49">C578/B578</f>
        <v>0.301939058171745</v>
      </c>
    </row>
    <row r="579" ht="17.25" hidden="1" customHeight="1" spans="1:4">
      <c r="A579" s="115" t="s">
        <v>432</v>
      </c>
      <c r="B579" s="108"/>
      <c r="C579" s="111"/>
      <c r="D579" s="109"/>
    </row>
    <row r="580" ht="17.25" hidden="1" customHeight="1" spans="1:4">
      <c r="A580" s="115" t="s">
        <v>433</v>
      </c>
      <c r="B580" s="108"/>
      <c r="C580" s="111"/>
      <c r="D580" s="109"/>
    </row>
    <row r="581" ht="17.25" customHeight="1" spans="1:4">
      <c r="A581" s="100" t="s">
        <v>434</v>
      </c>
      <c r="B581" s="108">
        <v>452</v>
      </c>
      <c r="C581" s="106">
        <v>300</v>
      </c>
      <c r="D581" s="109">
        <f t="shared" si="49"/>
        <v>0.663716814159292</v>
      </c>
    </row>
    <row r="582" ht="17.25" customHeight="1" spans="1:4">
      <c r="A582" s="100" t="s">
        <v>435</v>
      </c>
      <c r="B582" s="105">
        <f>SUM(B583:B590)</f>
        <v>1290</v>
      </c>
      <c r="C582" s="106">
        <f>SUM(C583:C590)</f>
        <v>506</v>
      </c>
      <c r="D582" s="107">
        <f t="shared" si="49"/>
        <v>0.392248062015504</v>
      </c>
    </row>
    <row r="583" ht="17.25" customHeight="1" spans="1:4">
      <c r="A583" s="100" t="s">
        <v>33</v>
      </c>
      <c r="B583" s="108">
        <v>83</v>
      </c>
      <c r="C583" s="106">
        <v>92</v>
      </c>
      <c r="D583" s="109">
        <f t="shared" si="49"/>
        <v>1.10843373493976</v>
      </c>
    </row>
    <row r="584" ht="17.25" customHeight="1" spans="1:4">
      <c r="A584" s="100" t="s">
        <v>34</v>
      </c>
      <c r="B584" s="108">
        <v>34</v>
      </c>
      <c r="C584" s="106">
        <v>20</v>
      </c>
      <c r="D584" s="109">
        <f t="shared" si="49"/>
        <v>0.588235294117647</v>
      </c>
    </row>
    <row r="585" ht="17.25" hidden="1" customHeight="1" spans="1:4">
      <c r="A585" s="115" t="s">
        <v>35</v>
      </c>
      <c r="B585" s="108"/>
      <c r="C585" s="111"/>
      <c r="D585" s="109"/>
    </row>
    <row r="586" ht="17.25" customHeight="1" spans="1:4">
      <c r="A586" s="100" t="s">
        <v>436</v>
      </c>
      <c r="B586" s="108">
        <v>775</v>
      </c>
      <c r="C586" s="106">
        <v>56</v>
      </c>
      <c r="D586" s="109">
        <f t="shared" ref="D586:D591" si="50">C586/B586</f>
        <v>0.072258064516129</v>
      </c>
    </row>
    <row r="587" ht="17.25" customHeight="1" spans="1:4">
      <c r="A587" s="100" t="s">
        <v>437</v>
      </c>
      <c r="B587" s="108">
        <v>48</v>
      </c>
      <c r="C587" s="106">
        <v>56</v>
      </c>
      <c r="D587" s="109">
        <f t="shared" si="50"/>
        <v>1.16666666666667</v>
      </c>
    </row>
    <row r="588" ht="17.25" hidden="1" customHeight="1" spans="1:4">
      <c r="A588" s="115" t="s">
        <v>438</v>
      </c>
      <c r="B588" s="108"/>
      <c r="C588" s="111"/>
      <c r="D588" s="109"/>
    </row>
    <row r="589" ht="17.25" customHeight="1" spans="1:4">
      <c r="A589" s="100" t="s">
        <v>439</v>
      </c>
      <c r="B589" s="108">
        <v>129</v>
      </c>
      <c r="C589" s="106">
        <v>82</v>
      </c>
      <c r="D589" s="109">
        <f t="shared" si="50"/>
        <v>0.635658914728682</v>
      </c>
    </row>
    <row r="590" ht="17.25" customHeight="1" spans="1:4">
      <c r="A590" s="100" t="s">
        <v>440</v>
      </c>
      <c r="B590" s="108">
        <v>221</v>
      </c>
      <c r="C590" s="106">
        <v>200</v>
      </c>
      <c r="D590" s="109">
        <f t="shared" si="50"/>
        <v>0.904977375565611</v>
      </c>
    </row>
    <row r="591" ht="17.25" customHeight="1" spans="1:4">
      <c r="A591" s="100" t="s">
        <v>441</v>
      </c>
      <c r="B591" s="105">
        <f>SUM(B592:B595)</f>
        <v>55</v>
      </c>
      <c r="C591" s="106">
        <f>SUM(C592:C595)</f>
        <v>49</v>
      </c>
      <c r="D591" s="107">
        <f t="shared" si="50"/>
        <v>0.890909090909091</v>
      </c>
    </row>
    <row r="592" ht="17.25" customHeight="1" spans="1:4">
      <c r="A592" s="100" t="s">
        <v>33</v>
      </c>
      <c r="B592" s="108">
        <v>7</v>
      </c>
      <c r="C592" s="106"/>
      <c r="D592" s="114">
        <v>0</v>
      </c>
    </row>
    <row r="593" ht="17.25" customHeight="1" spans="1:4">
      <c r="A593" s="100" t="s">
        <v>34</v>
      </c>
      <c r="B593" s="108">
        <v>48</v>
      </c>
      <c r="C593" s="106">
        <v>49</v>
      </c>
      <c r="D593" s="109">
        <f t="shared" ref="D593:D602" si="51">C593/B593</f>
        <v>1.02083333333333</v>
      </c>
    </row>
    <row r="594" ht="17.25" hidden="1" customHeight="1" spans="1:4">
      <c r="A594" s="115" t="s">
        <v>35</v>
      </c>
      <c r="B594" s="108"/>
      <c r="C594" s="111"/>
      <c r="D594" s="109"/>
    </row>
    <row r="595" ht="17.25" hidden="1" customHeight="1" spans="1:4">
      <c r="A595" s="115" t="s">
        <v>442</v>
      </c>
      <c r="B595" s="108"/>
      <c r="C595" s="111"/>
      <c r="D595" s="109"/>
    </row>
    <row r="596" ht="17.25" customHeight="1" spans="1:4">
      <c r="A596" s="100" t="s">
        <v>443</v>
      </c>
      <c r="B596" s="105">
        <f>SUM(B597:B598)</f>
        <v>1741</v>
      </c>
      <c r="C596" s="106">
        <f>SUM(C597:C598)</f>
        <v>2000</v>
      </c>
      <c r="D596" s="107">
        <f t="shared" si="51"/>
        <v>1.14876507754164</v>
      </c>
    </row>
    <row r="597" ht="17.25" customHeight="1" spans="1:4">
      <c r="A597" s="100" t="s">
        <v>444</v>
      </c>
      <c r="B597" s="108">
        <v>884</v>
      </c>
      <c r="C597" s="106">
        <v>1000</v>
      </c>
      <c r="D597" s="109">
        <f t="shared" si="51"/>
        <v>1.13122171945701</v>
      </c>
    </row>
    <row r="598" ht="17.25" customHeight="1" spans="1:4">
      <c r="A598" s="100" t="s">
        <v>445</v>
      </c>
      <c r="B598" s="108">
        <v>857</v>
      </c>
      <c r="C598" s="106">
        <v>1000</v>
      </c>
      <c r="D598" s="109">
        <f t="shared" si="51"/>
        <v>1.16686114352392</v>
      </c>
    </row>
    <row r="599" ht="17.25" customHeight="1" spans="1:4">
      <c r="A599" s="100" t="s">
        <v>446</v>
      </c>
      <c r="B599" s="105">
        <f>SUM(B600:B601)</f>
        <v>89</v>
      </c>
      <c r="C599" s="106">
        <f>SUM(C600:C601)</f>
        <v>105</v>
      </c>
      <c r="D599" s="107">
        <f t="shared" si="51"/>
        <v>1.17977528089888</v>
      </c>
    </row>
    <row r="600" ht="17.25" customHeight="1" spans="1:4">
      <c r="A600" s="100" t="s">
        <v>447</v>
      </c>
      <c r="B600" s="108">
        <v>64</v>
      </c>
      <c r="C600" s="106">
        <v>80</v>
      </c>
      <c r="D600" s="109">
        <f t="shared" si="51"/>
        <v>1.25</v>
      </c>
    </row>
    <row r="601" ht="17.25" customHeight="1" spans="1:4">
      <c r="A601" s="100" t="s">
        <v>448</v>
      </c>
      <c r="B601" s="108">
        <v>25</v>
      </c>
      <c r="C601" s="106">
        <v>25</v>
      </c>
      <c r="D601" s="109">
        <f t="shared" si="51"/>
        <v>1</v>
      </c>
    </row>
    <row r="602" ht="17.25" customHeight="1" spans="1:4">
      <c r="A602" s="100" t="s">
        <v>449</v>
      </c>
      <c r="B602" s="105">
        <f>SUM(B603:B604)</f>
        <v>167</v>
      </c>
      <c r="C602" s="106">
        <f>SUM(C603:C604)</f>
        <v>170</v>
      </c>
      <c r="D602" s="107">
        <f t="shared" si="51"/>
        <v>1.01796407185629</v>
      </c>
    </row>
    <row r="603" ht="17.25" hidden="1" customHeight="1" spans="1:4">
      <c r="A603" s="115" t="s">
        <v>450</v>
      </c>
      <c r="B603" s="108"/>
      <c r="C603" s="111"/>
      <c r="D603" s="109"/>
    </row>
    <row r="604" ht="17.25" customHeight="1" spans="1:4">
      <c r="A604" s="100" t="s">
        <v>451</v>
      </c>
      <c r="B604" s="108">
        <v>167</v>
      </c>
      <c r="C604" s="106">
        <v>170</v>
      </c>
      <c r="D604" s="109">
        <f t="shared" ref="D604:D609" si="52">C604/B604</f>
        <v>1.01796407185629</v>
      </c>
    </row>
    <row r="605" ht="17.25" hidden="1" customHeight="1" spans="1:4">
      <c r="A605" s="135" t="s">
        <v>452</v>
      </c>
      <c r="B605" s="105"/>
      <c r="C605" s="120"/>
      <c r="D605" s="107"/>
    </row>
    <row r="606" ht="17.25" hidden="1" customHeight="1" spans="1:4">
      <c r="A606" s="115" t="s">
        <v>453</v>
      </c>
      <c r="B606" s="108"/>
      <c r="C606" s="111"/>
      <c r="D606" s="109"/>
    </row>
    <row r="607" ht="17.25" hidden="1" customHeight="1" spans="1:4">
      <c r="A607" s="115" t="s">
        <v>454</v>
      </c>
      <c r="B607" s="108"/>
      <c r="C607" s="111"/>
      <c r="D607" s="109"/>
    </row>
    <row r="608" ht="17.25" customHeight="1" spans="1:4">
      <c r="A608" s="100" t="s">
        <v>455</v>
      </c>
      <c r="B608" s="105">
        <f>SUM(B609:B610)</f>
        <v>95</v>
      </c>
      <c r="C608" s="106">
        <f>SUM(C609:C610)</f>
        <v>90</v>
      </c>
      <c r="D608" s="107">
        <f t="shared" si="52"/>
        <v>0.947368421052632</v>
      </c>
    </row>
    <row r="609" ht="17.25" customHeight="1" spans="1:4">
      <c r="A609" s="100" t="s">
        <v>456</v>
      </c>
      <c r="B609" s="105">
        <v>95</v>
      </c>
      <c r="C609" s="106">
        <v>90</v>
      </c>
      <c r="D609" s="107">
        <f t="shared" si="52"/>
        <v>0.947368421052632</v>
      </c>
    </row>
    <row r="610" ht="17.25" hidden="1" customHeight="1" spans="1:4">
      <c r="A610" s="115" t="s">
        <v>457</v>
      </c>
      <c r="B610" s="108"/>
      <c r="C610" s="111"/>
      <c r="D610" s="109"/>
    </row>
    <row r="611" ht="17.25" customHeight="1" spans="1:4">
      <c r="A611" s="100" t="s">
        <v>458</v>
      </c>
      <c r="B611" s="105">
        <f>SUM(B612:B614)</f>
        <v>1318</v>
      </c>
      <c r="C611" s="106">
        <f>SUM(C612:C614)</f>
        <v>1323</v>
      </c>
      <c r="D611" s="107">
        <f t="shared" ref="D611:D613" si="53">C611/B611</f>
        <v>1.00379362670713</v>
      </c>
    </row>
    <row r="612" ht="17.25" customHeight="1" spans="1:4">
      <c r="A612" s="100" t="s">
        <v>459</v>
      </c>
      <c r="B612" s="108">
        <v>3</v>
      </c>
      <c r="C612" s="106">
        <v>3</v>
      </c>
      <c r="D612" s="109">
        <f t="shared" si="53"/>
        <v>1</v>
      </c>
    </row>
    <row r="613" ht="17.25" customHeight="1" spans="1:4">
      <c r="A613" s="100" t="s">
        <v>460</v>
      </c>
      <c r="B613" s="108">
        <v>1315</v>
      </c>
      <c r="C613" s="106">
        <v>1320</v>
      </c>
      <c r="D613" s="109">
        <f t="shared" si="53"/>
        <v>1.00380228136882</v>
      </c>
    </row>
    <row r="614" ht="17.25" hidden="1" customHeight="1" spans="1:4">
      <c r="A614" s="115" t="s">
        <v>461</v>
      </c>
      <c r="B614" s="108"/>
      <c r="C614" s="111"/>
      <c r="D614" s="109"/>
    </row>
    <row r="615" ht="17.25" customHeight="1" spans="1:4">
      <c r="A615" s="100" t="s">
        <v>462</v>
      </c>
      <c r="B615" s="105">
        <f>SUM(B616:B618)</f>
        <v>115</v>
      </c>
      <c r="C615" s="106">
        <f>SUM(C616:C618)</f>
        <v>120</v>
      </c>
      <c r="D615" s="107">
        <f t="shared" ref="D615:D621" si="54">C615/B615</f>
        <v>1.04347826086957</v>
      </c>
    </row>
    <row r="616" ht="17.25" hidden="1" customHeight="1" spans="1:4">
      <c r="A616" s="115" t="s">
        <v>463</v>
      </c>
      <c r="B616" s="108"/>
      <c r="C616" s="111"/>
      <c r="D616" s="109"/>
    </row>
    <row r="617" ht="17.25" customHeight="1" spans="1:4">
      <c r="A617" s="100" t="s">
        <v>464</v>
      </c>
      <c r="B617" s="108">
        <v>115</v>
      </c>
      <c r="C617" s="106">
        <v>120</v>
      </c>
      <c r="D617" s="109">
        <f t="shared" si="54"/>
        <v>1.04347826086957</v>
      </c>
    </row>
    <row r="618" ht="17.25" hidden="1" customHeight="1" spans="1:4">
      <c r="A618" s="115" t="s">
        <v>465</v>
      </c>
      <c r="B618" s="108"/>
      <c r="C618" s="111"/>
      <c r="D618" s="109"/>
    </row>
    <row r="619" ht="17.25" customHeight="1" spans="1:4">
      <c r="A619" s="136" t="s">
        <v>466</v>
      </c>
      <c r="B619" s="105">
        <f>SUM(B620:B626)</f>
        <v>352</v>
      </c>
      <c r="C619" s="106">
        <f>SUM(C620:C626)</f>
        <v>307</v>
      </c>
      <c r="D619" s="107">
        <f t="shared" si="54"/>
        <v>0.872159090909091</v>
      </c>
    </row>
    <row r="620" ht="17.25" customHeight="1" spans="1:4">
      <c r="A620" s="100" t="s">
        <v>33</v>
      </c>
      <c r="B620" s="108">
        <v>136</v>
      </c>
      <c r="C620" s="106">
        <v>125</v>
      </c>
      <c r="D620" s="109">
        <f t="shared" si="54"/>
        <v>0.919117647058823</v>
      </c>
    </row>
    <row r="621" ht="17.25" customHeight="1" spans="1:4">
      <c r="A621" s="100" t="s">
        <v>34</v>
      </c>
      <c r="B621" s="108">
        <v>73</v>
      </c>
      <c r="C621" s="106">
        <v>82</v>
      </c>
      <c r="D621" s="109">
        <f t="shared" si="54"/>
        <v>1.12328767123288</v>
      </c>
    </row>
    <row r="622" ht="17.25" hidden="1" customHeight="1" spans="1:4">
      <c r="A622" s="115" t="s">
        <v>35</v>
      </c>
      <c r="B622" s="108"/>
      <c r="C622" s="111"/>
      <c r="D622" s="109"/>
    </row>
    <row r="623" spans="1:4">
      <c r="A623" s="100" t="s">
        <v>467</v>
      </c>
      <c r="B623" s="108">
        <v>18</v>
      </c>
      <c r="C623" s="106"/>
      <c r="D623" s="114">
        <v>0</v>
      </c>
    </row>
    <row r="624" hidden="1" spans="1:4">
      <c r="A624" s="115" t="s">
        <v>468</v>
      </c>
      <c r="B624" s="108"/>
      <c r="C624" s="111"/>
      <c r="D624" s="109"/>
    </row>
    <row r="625" hidden="1" spans="1:4">
      <c r="A625" s="115" t="s">
        <v>42</v>
      </c>
      <c r="B625" s="108"/>
      <c r="C625" s="111"/>
      <c r="D625" s="109"/>
    </row>
    <row r="626" spans="1:4">
      <c r="A626" s="100" t="s">
        <v>469</v>
      </c>
      <c r="B626" s="108">
        <v>125</v>
      </c>
      <c r="C626" s="106">
        <v>100</v>
      </c>
      <c r="D626" s="109">
        <f t="shared" ref="D626:D634" si="55">C626/B626</f>
        <v>0.8</v>
      </c>
    </row>
    <row r="627" spans="1:4">
      <c r="A627" s="100" t="s">
        <v>470</v>
      </c>
      <c r="B627" s="105">
        <f>SUM(B628:B629)</f>
        <v>54</v>
      </c>
      <c r="C627" s="106">
        <f>SUM(C628:C629)</f>
        <v>50</v>
      </c>
      <c r="D627" s="107">
        <f t="shared" si="55"/>
        <v>0.925925925925926</v>
      </c>
    </row>
    <row r="628" hidden="1" spans="1:4">
      <c r="A628" s="115" t="s">
        <v>471</v>
      </c>
      <c r="B628" s="108"/>
      <c r="C628" s="111"/>
      <c r="D628" s="109"/>
    </row>
    <row r="629" spans="1:4">
      <c r="A629" s="100" t="s">
        <v>472</v>
      </c>
      <c r="B629" s="108">
        <v>54</v>
      </c>
      <c r="C629" s="106">
        <v>50</v>
      </c>
      <c r="D629" s="109">
        <f t="shared" si="55"/>
        <v>0.925925925925926</v>
      </c>
    </row>
    <row r="630" spans="1:4">
      <c r="A630" s="100" t="s">
        <v>473</v>
      </c>
      <c r="B630" s="105">
        <v>82</v>
      </c>
      <c r="C630" s="106">
        <v>80</v>
      </c>
      <c r="D630" s="107">
        <f t="shared" si="55"/>
        <v>0.975609756097561</v>
      </c>
    </row>
    <row r="631" spans="1:4">
      <c r="A631" s="100" t="s">
        <v>474</v>
      </c>
      <c r="B631" s="101">
        <f>B632+B637+B651+B655+B667+B670+B674+B679+B683+B687+B690+B699+B700</f>
        <v>22458</v>
      </c>
      <c r="C631" s="106">
        <f>C632+C637+C651+C655+C667+C670+C674+C679+C683+C687+C690+C699+C700</f>
        <v>25229</v>
      </c>
      <c r="D631" s="103">
        <f t="shared" si="55"/>
        <v>1.12338587585716</v>
      </c>
    </row>
    <row r="632" spans="1:4">
      <c r="A632" s="100" t="s">
        <v>475</v>
      </c>
      <c r="B632" s="105">
        <f>SUM(B633:B636)</f>
        <v>1308</v>
      </c>
      <c r="C632" s="106">
        <f>SUM(C633:C636)</f>
        <v>1256</v>
      </c>
      <c r="D632" s="107">
        <f t="shared" si="55"/>
        <v>0.960244648318043</v>
      </c>
    </row>
    <row r="633" spans="1:4">
      <c r="A633" s="100" t="s">
        <v>33</v>
      </c>
      <c r="B633" s="108">
        <v>359</v>
      </c>
      <c r="C633" s="106">
        <v>336</v>
      </c>
      <c r="D633" s="109">
        <f t="shared" si="55"/>
        <v>0.935933147632312</v>
      </c>
    </row>
    <row r="634" spans="1:4">
      <c r="A634" s="100" t="s">
        <v>34</v>
      </c>
      <c r="B634" s="108">
        <v>121</v>
      </c>
      <c r="C634" s="106">
        <v>120</v>
      </c>
      <c r="D634" s="109">
        <f t="shared" si="55"/>
        <v>0.991735537190083</v>
      </c>
    </row>
    <row r="635" hidden="1" spans="1:4">
      <c r="A635" s="115" t="s">
        <v>35</v>
      </c>
      <c r="B635" s="108"/>
      <c r="C635" s="111"/>
      <c r="D635" s="109"/>
    </row>
    <row r="636" spans="1:4">
      <c r="A636" s="100" t="s">
        <v>476</v>
      </c>
      <c r="B636" s="108">
        <v>828</v>
      </c>
      <c r="C636" s="106">
        <v>800</v>
      </c>
      <c r="D636" s="109">
        <f t="shared" ref="D636:D638" si="56">C636/B636</f>
        <v>0.966183574879227</v>
      </c>
    </row>
    <row r="637" spans="1:4">
      <c r="A637" s="100" t="s">
        <v>477</v>
      </c>
      <c r="B637" s="105">
        <f>SUM(B638:B650)</f>
        <v>2568</v>
      </c>
      <c r="C637" s="106">
        <f>SUM(C638:C650)</f>
        <v>947</v>
      </c>
      <c r="D637" s="107">
        <f t="shared" si="56"/>
        <v>0.368769470404984</v>
      </c>
    </row>
    <row r="638" spans="1:4">
      <c r="A638" s="100" t="s">
        <v>478</v>
      </c>
      <c r="B638" s="108">
        <v>1668</v>
      </c>
      <c r="C638" s="106">
        <v>947</v>
      </c>
      <c r="D638" s="109">
        <f t="shared" si="56"/>
        <v>0.567745803357314</v>
      </c>
    </row>
    <row r="639" hidden="1" spans="1:4">
      <c r="A639" s="115" t="s">
        <v>479</v>
      </c>
      <c r="B639" s="108"/>
      <c r="C639" s="111"/>
      <c r="D639" s="109"/>
    </row>
    <row r="640" hidden="1" spans="1:4">
      <c r="A640" s="115" t="s">
        <v>480</v>
      </c>
      <c r="B640" s="108"/>
      <c r="C640" s="111"/>
      <c r="D640" s="109"/>
    </row>
    <row r="641" hidden="1" spans="1:4">
      <c r="A641" s="115" t="s">
        <v>481</v>
      </c>
      <c r="B641" s="108"/>
      <c r="C641" s="111"/>
      <c r="D641" s="109"/>
    </row>
    <row r="642" hidden="1" spans="1:4">
      <c r="A642" s="115" t="s">
        <v>482</v>
      </c>
      <c r="B642" s="108"/>
      <c r="C642" s="111"/>
      <c r="D642" s="109"/>
    </row>
    <row r="643" hidden="1" spans="1:4">
      <c r="A643" s="115" t="s">
        <v>483</v>
      </c>
      <c r="B643" s="108"/>
      <c r="C643" s="111"/>
      <c r="D643" s="109"/>
    </row>
    <row r="644" hidden="1" spans="1:4">
      <c r="A644" s="115" t="s">
        <v>484</v>
      </c>
      <c r="B644" s="108"/>
      <c r="C644" s="111"/>
      <c r="D644" s="109"/>
    </row>
    <row r="645" hidden="1" spans="1:4">
      <c r="A645" s="115" t="s">
        <v>485</v>
      </c>
      <c r="B645" s="108"/>
      <c r="C645" s="111"/>
      <c r="D645" s="109"/>
    </row>
    <row r="646" hidden="1" spans="1:4">
      <c r="A646" s="115" t="s">
        <v>486</v>
      </c>
      <c r="B646" s="108"/>
      <c r="C646" s="111"/>
      <c r="D646" s="109"/>
    </row>
    <row r="647" hidden="1" spans="1:4">
      <c r="A647" s="115" t="s">
        <v>487</v>
      </c>
      <c r="B647" s="108"/>
      <c r="C647" s="111"/>
      <c r="D647" s="109"/>
    </row>
    <row r="648" hidden="1" spans="1:4">
      <c r="A648" s="115" t="s">
        <v>488</v>
      </c>
      <c r="B648" s="108"/>
      <c r="C648" s="111"/>
      <c r="D648" s="109"/>
    </row>
    <row r="649" hidden="1" spans="1:4">
      <c r="A649" s="115" t="s">
        <v>489</v>
      </c>
      <c r="B649" s="108"/>
      <c r="C649" s="111"/>
      <c r="D649" s="109"/>
    </row>
    <row r="650" spans="1:4">
      <c r="A650" s="100" t="s">
        <v>490</v>
      </c>
      <c r="B650" s="108">
        <v>900</v>
      </c>
      <c r="C650" s="106"/>
      <c r="D650" s="114">
        <v>0</v>
      </c>
    </row>
    <row r="651" spans="1:4">
      <c r="A651" s="100" t="s">
        <v>491</v>
      </c>
      <c r="B651" s="105">
        <f>SUM(B652:B654)</f>
        <v>748</v>
      </c>
      <c r="C651" s="106">
        <f>SUM(C652:C654)</f>
        <v>689</v>
      </c>
      <c r="D651" s="107">
        <f t="shared" ref="D651:D658" si="57">C651/B651</f>
        <v>0.921122994652406</v>
      </c>
    </row>
    <row r="652" spans="1:4">
      <c r="A652" s="100" t="s">
        <v>492</v>
      </c>
      <c r="B652" s="108">
        <v>2</v>
      </c>
      <c r="C652" s="106"/>
      <c r="D652" s="114">
        <v>0</v>
      </c>
    </row>
    <row r="653" spans="1:4">
      <c r="A653" s="100" t="s">
        <v>493</v>
      </c>
      <c r="B653" s="108">
        <v>740</v>
      </c>
      <c r="C653" s="106">
        <v>259</v>
      </c>
      <c r="D653" s="109">
        <f t="shared" si="57"/>
        <v>0.35</v>
      </c>
    </row>
    <row r="654" spans="1:4">
      <c r="A654" s="100" t="s">
        <v>494</v>
      </c>
      <c r="B654" s="108">
        <v>6</v>
      </c>
      <c r="C654" s="106">
        <v>430</v>
      </c>
      <c r="D654" s="109">
        <f t="shared" si="57"/>
        <v>71.6666666666667</v>
      </c>
    </row>
    <row r="655" spans="1:4">
      <c r="A655" s="100" t="s">
        <v>495</v>
      </c>
      <c r="B655" s="105">
        <f>SUM(B656:B666)</f>
        <v>4309</v>
      </c>
      <c r="C655" s="106">
        <f>SUM(C656:C666)</f>
        <v>7020</v>
      </c>
      <c r="D655" s="107">
        <f t="shared" si="57"/>
        <v>1.62914829426781</v>
      </c>
    </row>
    <row r="656" spans="1:4">
      <c r="A656" s="100" t="s">
        <v>496</v>
      </c>
      <c r="B656" s="108">
        <v>516</v>
      </c>
      <c r="C656" s="106">
        <v>387</v>
      </c>
      <c r="D656" s="109">
        <f t="shared" si="57"/>
        <v>0.75</v>
      </c>
    </row>
    <row r="657" spans="1:4">
      <c r="A657" s="100" t="s">
        <v>497</v>
      </c>
      <c r="B657" s="108">
        <v>133</v>
      </c>
      <c r="C657" s="106">
        <v>151</v>
      </c>
      <c r="D657" s="109">
        <f t="shared" si="57"/>
        <v>1.13533834586466</v>
      </c>
    </row>
    <row r="658" spans="1:4">
      <c r="A658" s="100" t="s">
        <v>498</v>
      </c>
      <c r="B658" s="108">
        <v>202</v>
      </c>
      <c r="C658" s="106">
        <v>203</v>
      </c>
      <c r="D658" s="109">
        <f t="shared" si="57"/>
        <v>1.0049504950495</v>
      </c>
    </row>
    <row r="659" hidden="1" spans="1:4">
      <c r="A659" s="115" t="s">
        <v>499</v>
      </c>
      <c r="B659" s="108"/>
      <c r="C659" s="111"/>
      <c r="D659" s="109"/>
    </row>
    <row r="660" hidden="1" spans="1:4">
      <c r="A660" s="115" t="s">
        <v>500</v>
      </c>
      <c r="B660" s="108"/>
      <c r="C660" s="111"/>
      <c r="D660" s="109"/>
    </row>
    <row r="661" spans="1:4">
      <c r="A661" s="100" t="s">
        <v>501</v>
      </c>
      <c r="B661" s="108">
        <v>84</v>
      </c>
      <c r="C661" s="106">
        <v>119</v>
      </c>
      <c r="D661" s="109">
        <f t="shared" ref="D661:D664" si="58">C661/B661</f>
        <v>1.41666666666667</v>
      </c>
    </row>
    <row r="662" spans="1:4">
      <c r="A662" s="100" t="s">
        <v>502</v>
      </c>
      <c r="B662" s="108">
        <v>8</v>
      </c>
      <c r="C662" s="106"/>
      <c r="D662" s="114">
        <v>0</v>
      </c>
    </row>
    <row r="663" spans="1:4">
      <c r="A663" s="100" t="s">
        <v>503</v>
      </c>
      <c r="B663" s="108">
        <v>1023</v>
      </c>
      <c r="C663" s="106">
        <v>160</v>
      </c>
      <c r="D663" s="109">
        <f t="shared" si="58"/>
        <v>0.156402737047898</v>
      </c>
    </row>
    <row r="664" spans="1:4">
      <c r="A664" s="100" t="s">
        <v>504</v>
      </c>
      <c r="B664" s="108">
        <v>621</v>
      </c>
      <c r="C664" s="106">
        <v>6000</v>
      </c>
      <c r="D664" s="109">
        <f t="shared" si="58"/>
        <v>9.66183574879227</v>
      </c>
    </row>
    <row r="665" spans="1:4">
      <c r="A665" s="100" t="s">
        <v>505</v>
      </c>
      <c r="B665" s="108">
        <v>1688</v>
      </c>
      <c r="C665" s="106"/>
      <c r="D665" s="114">
        <v>0</v>
      </c>
    </row>
    <row r="666" spans="1:4">
      <c r="A666" s="100" t="s">
        <v>506</v>
      </c>
      <c r="B666" s="108">
        <v>34</v>
      </c>
      <c r="C666" s="106"/>
      <c r="D666" s="114">
        <v>0</v>
      </c>
    </row>
    <row r="667" spans="1:4">
      <c r="A667" s="100" t="s">
        <v>507</v>
      </c>
      <c r="B667" s="105">
        <f>SUM(B668:B669)</f>
        <v>31</v>
      </c>
      <c r="C667" s="106">
        <f>SUM(C668:C669)</f>
        <v>0</v>
      </c>
      <c r="D667" s="121">
        <v>0</v>
      </c>
    </row>
    <row r="668" spans="1:4">
      <c r="A668" s="100" t="s">
        <v>508</v>
      </c>
      <c r="B668" s="108">
        <v>31</v>
      </c>
      <c r="C668" s="106"/>
      <c r="D668" s="114">
        <v>0</v>
      </c>
    </row>
    <row r="669" hidden="1" spans="1:4">
      <c r="A669" s="115" t="s">
        <v>509</v>
      </c>
      <c r="B669" s="108"/>
      <c r="C669" s="111"/>
      <c r="D669" s="109"/>
    </row>
    <row r="670" spans="1:4">
      <c r="A670" s="100" t="s">
        <v>510</v>
      </c>
      <c r="B670" s="105">
        <f>SUM(B671:B673)</f>
        <v>686</v>
      </c>
      <c r="C670" s="106">
        <f>SUM(C671:C673)</f>
        <v>546</v>
      </c>
      <c r="D670" s="107">
        <f t="shared" ref="D670:D676" si="59">C670/B670</f>
        <v>0.795918367346939</v>
      </c>
    </row>
    <row r="671" spans="1:4">
      <c r="A671" s="100" t="s">
        <v>511</v>
      </c>
      <c r="B671" s="108"/>
      <c r="C671" s="106">
        <v>364</v>
      </c>
      <c r="D671" s="114">
        <v>0</v>
      </c>
    </row>
    <row r="672" spans="1:4">
      <c r="A672" s="100" t="s">
        <v>512</v>
      </c>
      <c r="B672" s="108">
        <v>444</v>
      </c>
      <c r="C672" s="106"/>
      <c r="D672" s="114">
        <v>0</v>
      </c>
    </row>
    <row r="673" spans="1:4">
      <c r="A673" s="100" t="s">
        <v>513</v>
      </c>
      <c r="B673" s="108">
        <v>242</v>
      </c>
      <c r="C673" s="106">
        <v>182</v>
      </c>
      <c r="D673" s="109">
        <f t="shared" si="59"/>
        <v>0.752066115702479</v>
      </c>
    </row>
    <row r="674" spans="1:4">
      <c r="A674" s="100" t="s">
        <v>514</v>
      </c>
      <c r="B674" s="105">
        <f>SUM(B675:B678)</f>
        <v>2001</v>
      </c>
      <c r="C674" s="106">
        <f>SUM(C675:C678)</f>
        <v>2215</v>
      </c>
      <c r="D674" s="107">
        <f t="shared" si="59"/>
        <v>1.10694652673663</v>
      </c>
    </row>
    <row r="675" spans="1:4">
      <c r="A675" s="100" t="s">
        <v>515</v>
      </c>
      <c r="B675" s="108">
        <v>1052</v>
      </c>
      <c r="C675" s="106">
        <v>1200</v>
      </c>
      <c r="D675" s="109">
        <f t="shared" si="59"/>
        <v>1.14068441064639</v>
      </c>
    </row>
    <row r="676" spans="1:4">
      <c r="A676" s="100" t="s">
        <v>516</v>
      </c>
      <c r="B676" s="108">
        <v>946</v>
      </c>
      <c r="C676" s="106">
        <v>1015</v>
      </c>
      <c r="D676" s="109">
        <f t="shared" si="59"/>
        <v>1.07293868921776</v>
      </c>
    </row>
    <row r="677" spans="1:4">
      <c r="A677" s="100" t="s">
        <v>517</v>
      </c>
      <c r="B677" s="108">
        <v>3</v>
      </c>
      <c r="C677" s="106"/>
      <c r="D677" s="114">
        <v>0</v>
      </c>
    </row>
    <row r="678" hidden="1" spans="1:4">
      <c r="A678" s="115" t="s">
        <v>518</v>
      </c>
      <c r="B678" s="108"/>
      <c r="C678" s="111"/>
      <c r="D678" s="109"/>
    </row>
    <row r="679" spans="1:4">
      <c r="A679" s="100" t="s">
        <v>519</v>
      </c>
      <c r="B679" s="105">
        <f>SUM(B680:B682)</f>
        <v>9952</v>
      </c>
      <c r="C679" s="106">
        <f>SUM(C680:C682)</f>
        <v>11700</v>
      </c>
      <c r="D679" s="107">
        <f t="shared" ref="D679:D684" si="60">C679/B679</f>
        <v>1.17564308681672</v>
      </c>
    </row>
    <row r="680" spans="1:4">
      <c r="A680" s="100" t="s">
        <v>520</v>
      </c>
      <c r="B680" s="108">
        <v>293</v>
      </c>
      <c r="C680" s="106">
        <v>300</v>
      </c>
      <c r="D680" s="109">
        <f t="shared" si="60"/>
        <v>1.02389078498294</v>
      </c>
    </row>
    <row r="681" spans="1:4">
      <c r="A681" s="100" t="s">
        <v>521</v>
      </c>
      <c r="B681" s="108">
        <v>8504</v>
      </c>
      <c r="C681" s="106">
        <v>10200</v>
      </c>
      <c r="D681" s="109">
        <f t="shared" si="60"/>
        <v>1.19943555973659</v>
      </c>
    </row>
    <row r="682" spans="1:4">
      <c r="A682" s="100" t="s">
        <v>522</v>
      </c>
      <c r="B682" s="108">
        <v>1155</v>
      </c>
      <c r="C682" s="106">
        <v>1200</v>
      </c>
      <c r="D682" s="109">
        <f t="shared" si="60"/>
        <v>1.03896103896104</v>
      </c>
    </row>
    <row r="683" spans="1:4">
      <c r="A683" s="100" t="s">
        <v>523</v>
      </c>
      <c r="B683" s="105">
        <f>SUM(B684:B686)</f>
        <v>542</v>
      </c>
      <c r="C683" s="106">
        <f>SUM(C684:C686)</f>
        <v>570</v>
      </c>
      <c r="D683" s="107">
        <f t="shared" si="60"/>
        <v>1.05166051660517</v>
      </c>
    </row>
    <row r="684" spans="1:4">
      <c r="A684" s="100" t="s">
        <v>524</v>
      </c>
      <c r="B684" s="108">
        <v>527</v>
      </c>
      <c r="C684" s="106">
        <v>570</v>
      </c>
      <c r="D684" s="109">
        <f t="shared" si="60"/>
        <v>1.08159392789374</v>
      </c>
    </row>
    <row r="685" hidden="1" spans="1:4">
      <c r="A685" s="115" t="s">
        <v>525</v>
      </c>
      <c r="B685" s="108"/>
      <c r="C685" s="111"/>
      <c r="D685" s="109"/>
    </row>
    <row r="686" spans="1:4">
      <c r="A686" s="100" t="s">
        <v>526</v>
      </c>
      <c r="B686" s="108">
        <v>15</v>
      </c>
      <c r="C686" s="106"/>
      <c r="D686" s="114">
        <v>0</v>
      </c>
    </row>
    <row r="687" spans="1:4">
      <c r="A687" s="100" t="s">
        <v>527</v>
      </c>
      <c r="B687" s="105">
        <f>SUM(B688:B689)</f>
        <v>11</v>
      </c>
      <c r="C687" s="106">
        <f>SUM(C688:C689)</f>
        <v>11</v>
      </c>
      <c r="D687" s="107">
        <f t="shared" ref="D687:D692" si="61">C687/B687</f>
        <v>1</v>
      </c>
    </row>
    <row r="688" spans="1:4">
      <c r="A688" s="100" t="s">
        <v>528</v>
      </c>
      <c r="B688" s="108">
        <v>11</v>
      </c>
      <c r="C688" s="106">
        <v>11</v>
      </c>
      <c r="D688" s="109">
        <f t="shared" si="61"/>
        <v>1</v>
      </c>
    </row>
    <row r="689" hidden="1" spans="1:4">
      <c r="A689" s="115" t="s">
        <v>529</v>
      </c>
      <c r="B689" s="108"/>
      <c r="C689" s="111"/>
      <c r="D689" s="109"/>
    </row>
    <row r="690" spans="1:4">
      <c r="A690" s="100" t="s">
        <v>530</v>
      </c>
      <c r="B690" s="105">
        <f>SUM(B691:B698)</f>
        <v>302</v>
      </c>
      <c r="C690" s="106">
        <f>SUM(C691:C698)</f>
        <v>275</v>
      </c>
      <c r="D690" s="107">
        <f t="shared" si="61"/>
        <v>0.910596026490066</v>
      </c>
    </row>
    <row r="691" spans="1:4">
      <c r="A691" s="100" t="s">
        <v>33</v>
      </c>
      <c r="B691" s="108">
        <v>132</v>
      </c>
      <c r="C691" s="106">
        <v>125</v>
      </c>
      <c r="D691" s="109">
        <f t="shared" si="61"/>
        <v>0.946969696969697</v>
      </c>
    </row>
    <row r="692" spans="1:4">
      <c r="A692" s="100" t="s">
        <v>34</v>
      </c>
      <c r="B692" s="108">
        <v>45</v>
      </c>
      <c r="C692" s="106">
        <v>50</v>
      </c>
      <c r="D692" s="109">
        <f t="shared" si="61"/>
        <v>1.11111111111111</v>
      </c>
    </row>
    <row r="693" hidden="1" spans="1:4">
      <c r="A693" s="115" t="s">
        <v>35</v>
      </c>
      <c r="B693" s="108"/>
      <c r="C693" s="111"/>
      <c r="D693" s="109"/>
    </row>
    <row r="694" hidden="1" spans="1:4">
      <c r="A694" s="115" t="s">
        <v>74</v>
      </c>
      <c r="B694" s="108"/>
      <c r="C694" s="111"/>
      <c r="D694" s="109"/>
    </row>
    <row r="695" hidden="1" spans="1:4">
      <c r="A695" s="115" t="s">
        <v>531</v>
      </c>
      <c r="B695" s="108"/>
      <c r="C695" s="111"/>
      <c r="D695" s="109"/>
    </row>
    <row r="696" hidden="1" spans="1:4">
      <c r="A696" s="115" t="s">
        <v>532</v>
      </c>
      <c r="B696" s="108"/>
      <c r="C696" s="111"/>
      <c r="D696" s="109"/>
    </row>
    <row r="697" hidden="1" spans="1:4">
      <c r="A697" s="115" t="s">
        <v>42</v>
      </c>
      <c r="B697" s="108"/>
      <c r="C697" s="111"/>
      <c r="D697" s="109"/>
    </row>
    <row r="698" spans="1:4">
      <c r="A698" s="100" t="s">
        <v>533</v>
      </c>
      <c r="B698" s="108">
        <v>125</v>
      </c>
      <c r="C698" s="106">
        <v>100</v>
      </c>
      <c r="D698" s="109">
        <f t="shared" ref="D698:D704" si="62">C698/B698</f>
        <v>0.8</v>
      </c>
    </row>
    <row r="699" hidden="1" spans="1:4">
      <c r="A699" s="135" t="s">
        <v>534</v>
      </c>
      <c r="B699" s="105"/>
      <c r="C699" s="120"/>
      <c r="D699" s="107"/>
    </row>
    <row r="700" hidden="1" spans="1:4">
      <c r="A700" s="137" t="s">
        <v>535</v>
      </c>
      <c r="B700" s="105"/>
      <c r="C700" s="120"/>
      <c r="D700" s="107"/>
    </row>
    <row r="701" spans="1:4">
      <c r="A701" s="138" t="s">
        <v>536</v>
      </c>
      <c r="B701" s="101">
        <f>B702+B712+B716+B725+B730+B737+B743+B746+B749+B750+B751+B757+B758+B759+B774</f>
        <v>12491</v>
      </c>
      <c r="C701" s="106">
        <f>C702+C712+C716+C725+C730+C737+C743+C746+C749+C750+C751+C757+C758+C759+C774</f>
        <v>6632</v>
      </c>
      <c r="D701" s="103">
        <f t="shared" si="62"/>
        <v>0.530942278440477</v>
      </c>
    </row>
    <row r="702" spans="1:4">
      <c r="A702" s="138" t="s">
        <v>537</v>
      </c>
      <c r="B702" s="105">
        <f>SUM(B703:B711)</f>
        <v>739</v>
      </c>
      <c r="C702" s="106">
        <f>SUM(C703:C711)</f>
        <v>832</v>
      </c>
      <c r="D702" s="107">
        <f t="shared" si="62"/>
        <v>1.12584573748309</v>
      </c>
    </row>
    <row r="703" spans="1:4">
      <c r="A703" s="138" t="s">
        <v>33</v>
      </c>
      <c r="B703" s="108">
        <v>548</v>
      </c>
      <c r="C703" s="106">
        <v>500</v>
      </c>
      <c r="D703" s="109">
        <f t="shared" si="62"/>
        <v>0.912408759124088</v>
      </c>
    </row>
    <row r="704" spans="1:4">
      <c r="A704" s="138" t="s">
        <v>34</v>
      </c>
      <c r="B704" s="108">
        <v>13</v>
      </c>
      <c r="C704" s="106">
        <v>32</v>
      </c>
      <c r="D704" s="109">
        <f t="shared" si="62"/>
        <v>2.46153846153846</v>
      </c>
    </row>
    <row r="705" hidden="1" spans="1:4">
      <c r="A705" s="139" t="s">
        <v>35</v>
      </c>
      <c r="B705" s="108"/>
      <c r="C705" s="111"/>
      <c r="D705" s="109"/>
    </row>
    <row r="706" hidden="1" spans="1:4">
      <c r="A706" s="139" t="s">
        <v>538</v>
      </c>
      <c r="B706" s="108"/>
      <c r="C706" s="111"/>
      <c r="D706" s="109"/>
    </row>
    <row r="707" hidden="1" spans="1:4">
      <c r="A707" s="139" t="s">
        <v>539</v>
      </c>
      <c r="B707" s="108"/>
      <c r="C707" s="111"/>
      <c r="D707" s="109"/>
    </row>
    <row r="708" hidden="1" spans="1:4">
      <c r="A708" s="139" t="s">
        <v>540</v>
      </c>
      <c r="B708" s="108"/>
      <c r="C708" s="111"/>
      <c r="D708" s="109"/>
    </row>
    <row r="709" hidden="1" spans="1:4">
      <c r="A709" s="139" t="s">
        <v>541</v>
      </c>
      <c r="B709" s="108"/>
      <c r="C709" s="111"/>
      <c r="D709" s="109"/>
    </row>
    <row r="710" hidden="1" spans="1:4">
      <c r="A710" s="139" t="s">
        <v>542</v>
      </c>
      <c r="B710" s="108"/>
      <c r="C710" s="111"/>
      <c r="D710" s="109"/>
    </row>
    <row r="711" spans="1:4">
      <c r="A711" s="138" t="s">
        <v>543</v>
      </c>
      <c r="B711" s="108">
        <v>178</v>
      </c>
      <c r="C711" s="106">
        <v>300</v>
      </c>
      <c r="D711" s="109">
        <f>C711/B711</f>
        <v>1.68539325842697</v>
      </c>
    </row>
    <row r="712" spans="1:4">
      <c r="A712" s="138" t="s">
        <v>544</v>
      </c>
      <c r="B712" s="105">
        <f>SUM(B713:B715)</f>
        <v>68</v>
      </c>
      <c r="C712" s="106">
        <f>SUM(C713:C715)</f>
        <v>0</v>
      </c>
      <c r="D712" s="121">
        <v>0</v>
      </c>
    </row>
    <row r="713" spans="1:4">
      <c r="A713" s="138" t="s">
        <v>545</v>
      </c>
      <c r="B713" s="108">
        <v>3</v>
      </c>
      <c r="C713" s="106"/>
      <c r="D713" s="114">
        <v>0</v>
      </c>
    </row>
    <row r="714" hidden="1" spans="1:4">
      <c r="A714" s="139" t="s">
        <v>546</v>
      </c>
      <c r="B714" s="108"/>
      <c r="C714" s="111"/>
      <c r="D714" s="109"/>
    </row>
    <row r="715" spans="1:4">
      <c r="A715" s="138" t="s">
        <v>547</v>
      </c>
      <c r="B715" s="108">
        <v>65</v>
      </c>
      <c r="C715" s="106"/>
      <c r="D715" s="114">
        <v>0</v>
      </c>
    </row>
    <row r="716" spans="1:4">
      <c r="A716" s="138" t="s">
        <v>548</v>
      </c>
      <c r="B716" s="105">
        <f>SUM(B717:B724)</f>
        <v>3155</v>
      </c>
      <c r="C716" s="106">
        <f>SUM(C717:C724)</f>
        <v>2000</v>
      </c>
      <c r="D716" s="107">
        <f>C716/B716</f>
        <v>0.63391442155309</v>
      </c>
    </row>
    <row r="717" spans="1:4">
      <c r="A717" s="138" t="s">
        <v>549</v>
      </c>
      <c r="B717" s="108">
        <v>215</v>
      </c>
      <c r="C717" s="106"/>
      <c r="D717" s="114">
        <v>0</v>
      </c>
    </row>
    <row r="718" spans="1:4">
      <c r="A718" s="138" t="s">
        <v>550</v>
      </c>
      <c r="B718" s="108">
        <v>2860</v>
      </c>
      <c r="C718" s="106">
        <v>2000</v>
      </c>
      <c r="D718" s="109">
        <f>C718/B718</f>
        <v>0.699300699300699</v>
      </c>
    </row>
    <row r="719" spans="1:4">
      <c r="A719" s="138" t="s">
        <v>551</v>
      </c>
      <c r="B719" s="108">
        <v>8</v>
      </c>
      <c r="C719" s="106"/>
      <c r="D719" s="114">
        <v>0</v>
      </c>
    </row>
    <row r="720" hidden="1" spans="1:4">
      <c r="A720" s="139" t="s">
        <v>552</v>
      </c>
      <c r="B720" s="108"/>
      <c r="C720" s="111"/>
      <c r="D720" s="109"/>
    </row>
    <row r="721" spans="1:4">
      <c r="A721" s="138" t="s">
        <v>553</v>
      </c>
      <c r="B721" s="108">
        <v>30</v>
      </c>
      <c r="C721" s="106"/>
      <c r="D721" s="114">
        <v>0</v>
      </c>
    </row>
    <row r="722" hidden="1" spans="1:4">
      <c r="A722" s="139" t="s">
        <v>554</v>
      </c>
      <c r="B722" s="108"/>
      <c r="C722" s="111"/>
      <c r="D722" s="109"/>
    </row>
    <row r="723" hidden="1" spans="1:4">
      <c r="A723" s="139" t="s">
        <v>555</v>
      </c>
      <c r="B723" s="108"/>
      <c r="C723" s="111"/>
      <c r="D723" s="109"/>
    </row>
    <row r="724" spans="1:4">
      <c r="A724" s="138" t="s">
        <v>556</v>
      </c>
      <c r="B724" s="108">
        <v>42</v>
      </c>
      <c r="C724" s="106"/>
      <c r="D724" s="114">
        <v>0</v>
      </c>
    </row>
    <row r="725" spans="1:4">
      <c r="A725" s="138" t="s">
        <v>557</v>
      </c>
      <c r="B725" s="105">
        <f>SUM(B726:B729)</f>
        <v>7470</v>
      </c>
      <c r="C725" s="106">
        <f>SUM(C726:C729)</f>
        <v>3000</v>
      </c>
      <c r="D725" s="107">
        <f>C725/B725</f>
        <v>0.401606425702811</v>
      </c>
    </row>
    <row r="726" spans="1:4">
      <c r="A726" s="138" t="s">
        <v>558</v>
      </c>
      <c r="B726" s="108">
        <v>698</v>
      </c>
      <c r="C726" s="106"/>
      <c r="D726" s="114">
        <v>0</v>
      </c>
    </row>
    <row r="727" spans="1:4">
      <c r="A727" s="138" t="s">
        <v>559</v>
      </c>
      <c r="B727" s="108">
        <v>6772</v>
      </c>
      <c r="C727" s="106">
        <v>3000</v>
      </c>
      <c r="D727" s="109">
        <f>C727/B727</f>
        <v>0.443000590667454</v>
      </c>
    </row>
    <row r="728" hidden="1" spans="1:4">
      <c r="A728" s="139" t="s">
        <v>560</v>
      </c>
      <c r="B728" s="108"/>
      <c r="C728" s="111"/>
      <c r="D728" s="109"/>
    </row>
    <row r="729" hidden="1" spans="1:4">
      <c r="A729" s="139" t="s">
        <v>561</v>
      </c>
      <c r="B729" s="108"/>
      <c r="C729" s="111"/>
      <c r="D729" s="109"/>
    </row>
    <row r="730" spans="1:4">
      <c r="A730" s="138" t="s">
        <v>562</v>
      </c>
      <c r="B730" s="105">
        <f>SUM(B731:B736)</f>
        <v>4</v>
      </c>
      <c r="C730" s="106">
        <f>SUM(C731:C736)</f>
        <v>0</v>
      </c>
      <c r="D730" s="121">
        <v>0</v>
      </c>
    </row>
    <row r="731" hidden="1" spans="1:4">
      <c r="A731" s="139" t="s">
        <v>563</v>
      </c>
      <c r="B731" s="108"/>
      <c r="C731" s="111"/>
      <c r="D731" s="109"/>
    </row>
    <row r="732" hidden="1" spans="1:4">
      <c r="A732" s="139" t="s">
        <v>564</v>
      </c>
      <c r="B732" s="108"/>
      <c r="C732" s="111"/>
      <c r="D732" s="109"/>
    </row>
    <row r="733" hidden="1" spans="1:4">
      <c r="A733" s="139" t="s">
        <v>565</v>
      </c>
      <c r="B733" s="108"/>
      <c r="C733" s="111"/>
      <c r="D733" s="109"/>
    </row>
    <row r="734" spans="1:4">
      <c r="A734" s="138" t="s">
        <v>566</v>
      </c>
      <c r="B734" s="108">
        <v>1</v>
      </c>
      <c r="C734" s="106"/>
      <c r="D734" s="114">
        <v>0</v>
      </c>
    </row>
    <row r="735" spans="1:4">
      <c r="A735" s="138" t="s">
        <v>567</v>
      </c>
      <c r="B735" s="108">
        <v>3</v>
      </c>
      <c r="C735" s="106"/>
      <c r="D735" s="114">
        <v>0</v>
      </c>
    </row>
    <row r="736" hidden="1" spans="1:4">
      <c r="A736" s="139" t="s">
        <v>568</v>
      </c>
      <c r="B736" s="108"/>
      <c r="C736" s="111"/>
      <c r="D736" s="109"/>
    </row>
    <row r="737" spans="1:4">
      <c r="A737" s="138" t="s">
        <v>569</v>
      </c>
      <c r="B737" s="105">
        <f>SUM(B738:B742)</f>
        <v>72</v>
      </c>
      <c r="C737" s="106">
        <f>SUM(C738:C742)</f>
        <v>0</v>
      </c>
      <c r="D737" s="121">
        <v>0</v>
      </c>
    </row>
    <row r="738" hidden="1" spans="1:4">
      <c r="A738" s="139" t="s">
        <v>570</v>
      </c>
      <c r="B738" s="108"/>
      <c r="C738" s="111"/>
      <c r="D738" s="109"/>
    </row>
    <row r="739" hidden="1" spans="1:4">
      <c r="A739" s="139" t="s">
        <v>571</v>
      </c>
      <c r="B739" s="108"/>
      <c r="C739" s="111"/>
      <c r="D739" s="109"/>
    </row>
    <row r="740" spans="1:4">
      <c r="A740" s="138" t="s">
        <v>572</v>
      </c>
      <c r="B740" s="108">
        <v>6</v>
      </c>
      <c r="C740" s="106"/>
      <c r="D740" s="114">
        <v>0</v>
      </c>
    </row>
    <row r="741" hidden="1" spans="1:4">
      <c r="A741" s="139" t="s">
        <v>573</v>
      </c>
      <c r="B741" s="108"/>
      <c r="C741" s="111"/>
      <c r="D741" s="109"/>
    </row>
    <row r="742" spans="1:4">
      <c r="A742" s="138" t="s">
        <v>574</v>
      </c>
      <c r="B742" s="108">
        <v>66</v>
      </c>
      <c r="C742" s="106"/>
      <c r="D742" s="114">
        <v>0</v>
      </c>
    </row>
    <row r="743" hidden="1" spans="1:4">
      <c r="A743" s="137" t="s">
        <v>575</v>
      </c>
      <c r="B743" s="105"/>
      <c r="C743" s="120"/>
      <c r="D743" s="107"/>
    </row>
    <row r="744" hidden="1" spans="1:4">
      <c r="A744" s="139" t="s">
        <v>576</v>
      </c>
      <c r="B744" s="108"/>
      <c r="C744" s="111"/>
      <c r="D744" s="109"/>
    </row>
    <row r="745" hidden="1" spans="1:4">
      <c r="A745" s="139" t="s">
        <v>577</v>
      </c>
      <c r="B745" s="108"/>
      <c r="C745" s="111"/>
      <c r="D745" s="109"/>
    </row>
    <row r="746" hidden="1" spans="1:4">
      <c r="A746" s="137" t="s">
        <v>578</v>
      </c>
      <c r="B746" s="105"/>
      <c r="C746" s="120"/>
      <c r="D746" s="107"/>
    </row>
    <row r="747" hidden="1" spans="1:4">
      <c r="A747" s="139" t="s">
        <v>579</v>
      </c>
      <c r="B747" s="108"/>
      <c r="C747" s="111"/>
      <c r="D747" s="109"/>
    </row>
    <row r="748" hidden="1" spans="1:4">
      <c r="A748" s="139" t="s">
        <v>580</v>
      </c>
      <c r="B748" s="108"/>
      <c r="C748" s="111"/>
      <c r="D748" s="109"/>
    </row>
    <row r="749" hidden="1" spans="1:4">
      <c r="A749" s="137" t="s">
        <v>581</v>
      </c>
      <c r="B749" s="105"/>
      <c r="C749" s="120"/>
      <c r="D749" s="107"/>
    </row>
    <row r="750" spans="1:4">
      <c r="A750" s="138" t="s">
        <v>582</v>
      </c>
      <c r="B750" s="105">
        <v>44</v>
      </c>
      <c r="C750" s="106"/>
      <c r="D750" s="121">
        <v>0</v>
      </c>
    </row>
    <row r="751" spans="1:4">
      <c r="A751" s="138" t="s">
        <v>583</v>
      </c>
      <c r="B751" s="105">
        <f>SUM(B752:B756)</f>
        <v>131</v>
      </c>
      <c r="C751" s="106">
        <f>SUM(C752:C756)</f>
        <v>0</v>
      </c>
      <c r="D751" s="121">
        <v>0</v>
      </c>
    </row>
    <row r="752" spans="1:4">
      <c r="A752" s="138" t="s">
        <v>584</v>
      </c>
      <c r="B752" s="108">
        <v>131</v>
      </c>
      <c r="C752" s="106"/>
      <c r="D752" s="114">
        <v>0</v>
      </c>
    </row>
    <row r="753" hidden="1" spans="1:4">
      <c r="A753" s="139" t="s">
        <v>585</v>
      </c>
      <c r="B753" s="108"/>
      <c r="C753" s="111"/>
      <c r="D753" s="109"/>
    </row>
    <row r="754" hidden="1" spans="1:4">
      <c r="A754" s="139" t="s">
        <v>586</v>
      </c>
      <c r="B754" s="108"/>
      <c r="C754" s="111"/>
      <c r="D754" s="109"/>
    </row>
    <row r="755" hidden="1" spans="1:4">
      <c r="A755" s="139" t="s">
        <v>587</v>
      </c>
      <c r="B755" s="108"/>
      <c r="C755" s="111"/>
      <c r="D755" s="109"/>
    </row>
    <row r="756" hidden="1" spans="1:4">
      <c r="A756" s="139" t="s">
        <v>588</v>
      </c>
      <c r="B756" s="108"/>
      <c r="C756" s="111"/>
      <c r="D756" s="109"/>
    </row>
    <row r="757" hidden="1" spans="1:4">
      <c r="A757" s="137" t="s">
        <v>589</v>
      </c>
      <c r="B757" s="105"/>
      <c r="C757" s="120"/>
      <c r="D757" s="107"/>
    </row>
    <row r="758" hidden="1" spans="1:4">
      <c r="A758" s="137" t="s">
        <v>590</v>
      </c>
      <c r="B758" s="105"/>
      <c r="C758" s="120"/>
      <c r="D758" s="107"/>
    </row>
    <row r="759" hidden="1" spans="1:4">
      <c r="A759" s="137" t="s">
        <v>591</v>
      </c>
      <c r="B759" s="105"/>
      <c r="C759" s="120"/>
      <c r="D759" s="107"/>
    </row>
    <row r="760" hidden="1" spans="1:4">
      <c r="A760" s="139" t="s">
        <v>33</v>
      </c>
      <c r="B760" s="108"/>
      <c r="C760" s="111"/>
      <c r="D760" s="109"/>
    </row>
    <row r="761" hidden="1" spans="1:4">
      <c r="A761" s="139" t="s">
        <v>34</v>
      </c>
      <c r="B761" s="108"/>
      <c r="C761" s="111"/>
      <c r="D761" s="109"/>
    </row>
    <row r="762" hidden="1" spans="1:4">
      <c r="A762" s="139" t="s">
        <v>35</v>
      </c>
      <c r="B762" s="108"/>
      <c r="C762" s="111"/>
      <c r="D762" s="109"/>
    </row>
    <row r="763" hidden="1" spans="1:4">
      <c r="A763" s="139" t="s">
        <v>592</v>
      </c>
      <c r="B763" s="108"/>
      <c r="C763" s="111"/>
      <c r="D763" s="109"/>
    </row>
    <row r="764" hidden="1" spans="1:4">
      <c r="A764" s="139" t="s">
        <v>593</v>
      </c>
      <c r="B764" s="108"/>
      <c r="C764" s="111"/>
      <c r="D764" s="109"/>
    </row>
    <row r="765" hidden="1" spans="1:4">
      <c r="A765" s="139" t="s">
        <v>594</v>
      </c>
      <c r="B765" s="108"/>
      <c r="C765" s="111"/>
      <c r="D765" s="109"/>
    </row>
    <row r="766" hidden="1" spans="1:4">
      <c r="A766" s="139" t="s">
        <v>595</v>
      </c>
      <c r="B766" s="108"/>
      <c r="C766" s="111"/>
      <c r="D766" s="109"/>
    </row>
    <row r="767" hidden="1" spans="1:4">
      <c r="A767" s="139" t="s">
        <v>596</v>
      </c>
      <c r="B767" s="108"/>
      <c r="C767" s="111"/>
      <c r="D767" s="109"/>
    </row>
    <row r="768" hidden="1" spans="1:4">
      <c r="A768" s="139" t="s">
        <v>597</v>
      </c>
      <c r="B768" s="108"/>
      <c r="C768" s="111"/>
      <c r="D768" s="109"/>
    </row>
    <row r="769" hidden="1" spans="1:4">
      <c r="A769" s="139" t="s">
        <v>598</v>
      </c>
      <c r="B769" s="108"/>
      <c r="C769" s="111"/>
      <c r="D769" s="109"/>
    </row>
    <row r="770" hidden="1" spans="1:4">
      <c r="A770" s="139" t="s">
        <v>74</v>
      </c>
      <c r="B770" s="108"/>
      <c r="C770" s="111"/>
      <c r="D770" s="109"/>
    </row>
    <row r="771" hidden="1" spans="1:4">
      <c r="A771" s="139" t="s">
        <v>599</v>
      </c>
      <c r="B771" s="108"/>
      <c r="C771" s="111"/>
      <c r="D771" s="109"/>
    </row>
    <row r="772" hidden="1" spans="1:4">
      <c r="A772" s="139" t="s">
        <v>42</v>
      </c>
      <c r="B772" s="108"/>
      <c r="C772" s="111"/>
      <c r="D772" s="109"/>
    </row>
    <row r="773" hidden="1" spans="1:4">
      <c r="A773" s="139" t="s">
        <v>600</v>
      </c>
      <c r="B773" s="108"/>
      <c r="C773" s="111"/>
      <c r="D773" s="109"/>
    </row>
    <row r="774" spans="1:4">
      <c r="A774" s="138" t="s">
        <v>601</v>
      </c>
      <c r="B774" s="105">
        <v>808</v>
      </c>
      <c r="C774" s="106">
        <v>800</v>
      </c>
      <c r="D774" s="107">
        <f t="shared" ref="D774:D778" si="63">C774/B774</f>
        <v>0.99009900990099</v>
      </c>
    </row>
    <row r="775" spans="1:4">
      <c r="A775" s="138" t="s">
        <v>602</v>
      </c>
      <c r="B775" s="101">
        <f>B776+B787+B788+B791+B792+B793</f>
        <v>106919</v>
      </c>
      <c r="C775" s="106">
        <f>C776+C787+C788+C791+C792+C793</f>
        <v>116445</v>
      </c>
      <c r="D775" s="103">
        <f t="shared" si="63"/>
        <v>1.08909548349685</v>
      </c>
    </row>
    <row r="776" spans="1:4">
      <c r="A776" s="138" t="s">
        <v>603</v>
      </c>
      <c r="B776" s="105">
        <f>SUM(B777:B786)</f>
        <v>5706</v>
      </c>
      <c r="C776" s="106">
        <f>SUM(C777:C786)</f>
        <v>6735</v>
      </c>
      <c r="D776" s="107">
        <f t="shared" si="63"/>
        <v>1.18033648790747</v>
      </c>
    </row>
    <row r="777" spans="1:4">
      <c r="A777" s="138" t="s">
        <v>33</v>
      </c>
      <c r="B777" s="108">
        <v>1509</v>
      </c>
      <c r="C777" s="106">
        <v>232</v>
      </c>
      <c r="D777" s="109">
        <f t="shared" si="63"/>
        <v>0.153744201457919</v>
      </c>
    </row>
    <row r="778" spans="1:4">
      <c r="A778" s="138" t="s">
        <v>34</v>
      </c>
      <c r="B778" s="108">
        <v>262</v>
      </c>
      <c r="C778" s="106">
        <v>724</v>
      </c>
      <c r="D778" s="109">
        <f t="shared" si="63"/>
        <v>2.76335877862595</v>
      </c>
    </row>
    <row r="779" hidden="1" spans="1:4">
      <c r="A779" s="139" t="s">
        <v>35</v>
      </c>
      <c r="B779" s="108"/>
      <c r="C779" s="111"/>
      <c r="D779" s="109"/>
    </row>
    <row r="780" spans="1:4">
      <c r="A780" s="138" t="s">
        <v>604</v>
      </c>
      <c r="B780" s="108">
        <v>3935</v>
      </c>
      <c r="C780" s="106">
        <v>5779</v>
      </c>
      <c r="D780" s="109">
        <f>C780/B780</f>
        <v>1.46861499364676</v>
      </c>
    </row>
    <row r="781" hidden="1" spans="1:4">
      <c r="A781" s="139" t="s">
        <v>605</v>
      </c>
      <c r="B781" s="108"/>
      <c r="C781" s="111"/>
      <c r="D781" s="109"/>
    </row>
    <row r="782" hidden="1" spans="1:4">
      <c r="A782" s="139" t="s">
        <v>606</v>
      </c>
      <c r="B782" s="108"/>
      <c r="C782" s="111"/>
      <c r="D782" s="109"/>
    </row>
    <row r="783" hidden="1" spans="1:4">
      <c r="A783" s="139" t="s">
        <v>607</v>
      </c>
      <c r="B783" s="108"/>
      <c r="C783" s="111"/>
      <c r="D783" s="109"/>
    </row>
    <row r="784" hidden="1" spans="1:4">
      <c r="A784" s="139" t="s">
        <v>608</v>
      </c>
      <c r="B784" s="108"/>
      <c r="C784" s="111"/>
      <c r="D784" s="109"/>
    </row>
    <row r="785" hidden="1" spans="1:4">
      <c r="A785" s="139" t="s">
        <v>609</v>
      </c>
      <c r="B785" s="108"/>
      <c r="C785" s="111"/>
      <c r="D785" s="109"/>
    </row>
    <row r="786" hidden="1" spans="1:4">
      <c r="A786" s="139" t="s">
        <v>610</v>
      </c>
      <c r="B786" s="108"/>
      <c r="C786" s="111"/>
      <c r="D786" s="109"/>
    </row>
    <row r="787" spans="1:4">
      <c r="A787" s="138" t="s">
        <v>611</v>
      </c>
      <c r="B787" s="105">
        <v>1076</v>
      </c>
      <c r="C787" s="106">
        <v>1000</v>
      </c>
      <c r="D787" s="107">
        <f t="shared" ref="D787:D789" si="64">C787/B787</f>
        <v>0.929368029739777</v>
      </c>
    </row>
    <row r="788" spans="1:4">
      <c r="A788" s="138" t="s">
        <v>612</v>
      </c>
      <c r="B788" s="105">
        <f>SUM(B789:B790)</f>
        <v>94742</v>
      </c>
      <c r="C788" s="106">
        <f>SUM(C789:C790)</f>
        <v>105955</v>
      </c>
      <c r="D788" s="107">
        <f t="shared" si="64"/>
        <v>1.11835300078107</v>
      </c>
    </row>
    <row r="789" spans="1:4">
      <c r="A789" s="138" t="s">
        <v>613</v>
      </c>
      <c r="B789" s="108">
        <v>94724</v>
      </c>
      <c r="C789" s="106">
        <v>105955</v>
      </c>
      <c r="D789" s="109">
        <f t="shared" si="64"/>
        <v>1.11856551665892</v>
      </c>
    </row>
    <row r="790" spans="1:4">
      <c r="A790" s="138" t="s">
        <v>614</v>
      </c>
      <c r="B790" s="108">
        <v>18</v>
      </c>
      <c r="C790" s="106"/>
      <c r="D790" s="114">
        <v>0</v>
      </c>
    </row>
    <row r="791" spans="1:4">
      <c r="A791" s="138" t="s">
        <v>615</v>
      </c>
      <c r="B791" s="105">
        <v>4260</v>
      </c>
      <c r="C791" s="106">
        <v>1755</v>
      </c>
      <c r="D791" s="107">
        <f t="shared" ref="D791:D797" si="65">C791/B791</f>
        <v>0.411971830985915</v>
      </c>
    </row>
    <row r="792" spans="1:4">
      <c r="A792" s="138" t="s">
        <v>616</v>
      </c>
      <c r="B792" s="105">
        <v>10</v>
      </c>
      <c r="C792" s="106"/>
      <c r="D792" s="121">
        <v>0</v>
      </c>
    </row>
    <row r="793" spans="1:4">
      <c r="A793" s="138" t="s">
        <v>617</v>
      </c>
      <c r="B793" s="105">
        <v>1125</v>
      </c>
      <c r="C793" s="106">
        <v>1000</v>
      </c>
      <c r="D793" s="107">
        <f t="shared" si="65"/>
        <v>0.888888888888889</v>
      </c>
    </row>
    <row r="794" spans="1:4">
      <c r="A794" s="138" t="s">
        <v>618</v>
      </c>
      <c r="B794" s="101">
        <f>B795+B821+B846+B874+B885+B892+B899+B902</f>
        <v>22725</v>
      </c>
      <c r="C794" s="106">
        <f>C795+C821+C846+C874+C885+C892+C899+C902</f>
        <v>23331</v>
      </c>
      <c r="D794" s="103">
        <f t="shared" si="65"/>
        <v>1.02666666666667</v>
      </c>
    </row>
    <row r="795" spans="1:4">
      <c r="A795" s="138" t="s">
        <v>619</v>
      </c>
      <c r="B795" s="105">
        <f>SUM(B796:B820)</f>
        <v>7348</v>
      </c>
      <c r="C795" s="106">
        <f>SUM(C796:C820)</f>
        <v>7318</v>
      </c>
      <c r="D795" s="107">
        <f t="shared" si="65"/>
        <v>0.995917256396298</v>
      </c>
    </row>
    <row r="796" spans="1:4">
      <c r="A796" s="138" t="s">
        <v>33</v>
      </c>
      <c r="B796" s="108">
        <v>767</v>
      </c>
      <c r="C796" s="106">
        <v>916</v>
      </c>
      <c r="D796" s="109">
        <f t="shared" si="65"/>
        <v>1.19426336375489</v>
      </c>
    </row>
    <row r="797" spans="1:4">
      <c r="A797" s="138" t="s">
        <v>34</v>
      </c>
      <c r="B797" s="108">
        <v>430</v>
      </c>
      <c r="C797" s="106">
        <v>450</v>
      </c>
      <c r="D797" s="109">
        <f t="shared" si="65"/>
        <v>1.04651162790698</v>
      </c>
    </row>
    <row r="798" hidden="1" spans="1:4">
      <c r="A798" s="139" t="s">
        <v>35</v>
      </c>
      <c r="B798" s="108"/>
      <c r="C798" s="111"/>
      <c r="D798" s="109"/>
    </row>
    <row r="799" hidden="1" spans="1:4">
      <c r="A799" s="139" t="s">
        <v>42</v>
      </c>
      <c r="B799" s="108"/>
      <c r="C799" s="111"/>
      <c r="D799" s="109"/>
    </row>
    <row r="800" spans="1:4">
      <c r="A800" s="138" t="s">
        <v>620</v>
      </c>
      <c r="B800" s="108">
        <v>170</v>
      </c>
      <c r="C800" s="106">
        <v>150</v>
      </c>
      <c r="D800" s="109">
        <f t="shared" ref="D800:D803" si="66">C800/B800</f>
        <v>0.882352941176471</v>
      </c>
    </row>
    <row r="801" spans="1:4">
      <c r="A801" s="138" t="s">
        <v>621</v>
      </c>
      <c r="B801" s="108">
        <v>59</v>
      </c>
      <c r="C801" s="106">
        <v>200</v>
      </c>
      <c r="D801" s="109">
        <f t="shared" si="66"/>
        <v>3.38983050847458</v>
      </c>
    </row>
    <row r="802" spans="1:4">
      <c r="A802" s="138" t="s">
        <v>622</v>
      </c>
      <c r="B802" s="108">
        <v>95</v>
      </c>
      <c r="C802" s="106">
        <v>77</v>
      </c>
      <c r="D802" s="109">
        <f t="shared" si="66"/>
        <v>0.810526315789474</v>
      </c>
    </row>
    <row r="803" spans="1:4">
      <c r="A803" s="138" t="s">
        <v>623</v>
      </c>
      <c r="B803" s="108">
        <v>72</v>
      </c>
      <c r="C803" s="106">
        <v>86</v>
      </c>
      <c r="D803" s="109">
        <f t="shared" si="66"/>
        <v>1.19444444444444</v>
      </c>
    </row>
    <row r="804" hidden="1" spans="1:4">
      <c r="A804" s="139" t="s">
        <v>624</v>
      </c>
      <c r="B804" s="108"/>
      <c r="C804" s="111"/>
      <c r="D804" s="109"/>
    </row>
    <row r="805" spans="1:4">
      <c r="A805" s="138" t="s">
        <v>625</v>
      </c>
      <c r="B805" s="108">
        <v>2</v>
      </c>
      <c r="C805" s="106"/>
      <c r="D805" s="114">
        <v>0</v>
      </c>
    </row>
    <row r="806" hidden="1" spans="1:4">
      <c r="A806" s="139" t="s">
        <v>626</v>
      </c>
      <c r="B806" s="108"/>
      <c r="C806" s="111"/>
      <c r="D806" s="109"/>
    </row>
    <row r="807" hidden="1" spans="1:4">
      <c r="A807" s="139" t="s">
        <v>627</v>
      </c>
      <c r="B807" s="108"/>
      <c r="C807" s="111"/>
      <c r="D807" s="109"/>
    </row>
    <row r="808" spans="1:4">
      <c r="A808" s="138" t="s">
        <v>628</v>
      </c>
      <c r="B808" s="108">
        <v>242</v>
      </c>
      <c r="C808" s="106">
        <v>70</v>
      </c>
      <c r="D808" s="109">
        <f t="shared" ref="D808:D815" si="67">C808/B808</f>
        <v>0.289256198347107</v>
      </c>
    </row>
    <row r="809" hidden="1" spans="1:4">
      <c r="A809" s="139" t="s">
        <v>629</v>
      </c>
      <c r="B809" s="108"/>
      <c r="C809" s="111"/>
      <c r="D809" s="109"/>
    </row>
    <row r="810" spans="1:4">
      <c r="A810" s="138" t="s">
        <v>630</v>
      </c>
      <c r="B810" s="108">
        <v>150</v>
      </c>
      <c r="C810" s="106">
        <v>100</v>
      </c>
      <c r="D810" s="109">
        <f t="shared" si="67"/>
        <v>0.666666666666667</v>
      </c>
    </row>
    <row r="811" spans="1:4">
      <c r="A811" s="138" t="s">
        <v>631</v>
      </c>
      <c r="B811" s="108">
        <v>98</v>
      </c>
      <c r="C811" s="106">
        <v>809</v>
      </c>
      <c r="D811" s="109">
        <f t="shared" si="67"/>
        <v>8.25510204081633</v>
      </c>
    </row>
    <row r="812" spans="1:4">
      <c r="A812" s="138" t="s">
        <v>632</v>
      </c>
      <c r="B812" s="108">
        <v>63</v>
      </c>
      <c r="C812" s="106">
        <v>74</v>
      </c>
      <c r="D812" s="109">
        <f t="shared" si="67"/>
        <v>1.17460317460317</v>
      </c>
    </row>
    <row r="813" spans="1:4">
      <c r="A813" s="138" t="s">
        <v>633</v>
      </c>
      <c r="B813" s="108">
        <v>22</v>
      </c>
      <c r="C813" s="106">
        <v>100</v>
      </c>
      <c r="D813" s="109">
        <f t="shared" si="67"/>
        <v>4.54545454545455</v>
      </c>
    </row>
    <row r="814" spans="1:4">
      <c r="A814" s="138" t="s">
        <v>634</v>
      </c>
      <c r="B814" s="108">
        <v>515</v>
      </c>
      <c r="C814" s="106">
        <v>220</v>
      </c>
      <c r="D814" s="109">
        <f t="shared" si="67"/>
        <v>0.427184466019417</v>
      </c>
    </row>
    <row r="815" spans="1:4">
      <c r="A815" s="138" t="s">
        <v>635</v>
      </c>
      <c r="B815" s="108">
        <v>2064</v>
      </c>
      <c r="C815" s="106">
        <v>2066</v>
      </c>
      <c r="D815" s="109">
        <f t="shared" si="67"/>
        <v>1.00096899224806</v>
      </c>
    </row>
    <row r="816" hidden="1" spans="1:4">
      <c r="A816" s="139" t="s">
        <v>636</v>
      </c>
      <c r="B816" s="108"/>
      <c r="C816" s="111"/>
      <c r="D816" s="109"/>
    </row>
    <row r="817" spans="1:4">
      <c r="A817" s="138" t="s">
        <v>637</v>
      </c>
      <c r="B817" s="108">
        <v>58</v>
      </c>
      <c r="C817" s="106"/>
      <c r="D817" s="114">
        <v>0</v>
      </c>
    </row>
    <row r="818" spans="1:4">
      <c r="A818" s="138" t="s">
        <v>638</v>
      </c>
      <c r="B818" s="108">
        <v>2</v>
      </c>
      <c r="C818" s="106"/>
      <c r="D818" s="114">
        <v>0</v>
      </c>
    </row>
    <row r="819" spans="1:4">
      <c r="A819" s="138" t="s">
        <v>639</v>
      </c>
      <c r="B819" s="108">
        <v>999</v>
      </c>
      <c r="C819" s="106">
        <v>1000</v>
      </c>
      <c r="D819" s="109">
        <f t="shared" ref="D819:D821" si="68">C819/B819</f>
        <v>1.001001001001</v>
      </c>
    </row>
    <row r="820" spans="1:4">
      <c r="A820" s="138" t="s">
        <v>640</v>
      </c>
      <c r="B820" s="108">
        <v>1540</v>
      </c>
      <c r="C820" s="106">
        <v>1000</v>
      </c>
      <c r="D820" s="109">
        <f t="shared" si="68"/>
        <v>0.649350649350649</v>
      </c>
    </row>
    <row r="821" spans="1:4">
      <c r="A821" s="138" t="s">
        <v>641</v>
      </c>
      <c r="B821" s="105">
        <f>SUM(B822:B845)</f>
        <v>2593</v>
      </c>
      <c r="C821" s="106">
        <f>SUM(C822:C845)</f>
        <v>2140</v>
      </c>
      <c r="D821" s="107">
        <f t="shared" si="68"/>
        <v>0.825298881604319</v>
      </c>
    </row>
    <row r="822" spans="1:4">
      <c r="A822" s="138" t="s">
        <v>33</v>
      </c>
      <c r="B822" s="108">
        <v>6</v>
      </c>
      <c r="C822" s="106"/>
      <c r="D822" s="114">
        <v>0</v>
      </c>
    </row>
    <row r="823" hidden="1" spans="1:4">
      <c r="A823" s="139" t="s">
        <v>34</v>
      </c>
      <c r="B823" s="108"/>
      <c r="C823" s="111"/>
      <c r="D823" s="109"/>
    </row>
    <row r="824" hidden="1" spans="1:4">
      <c r="A824" s="139" t="s">
        <v>35</v>
      </c>
      <c r="B824" s="108"/>
      <c r="C824" s="111"/>
      <c r="D824" s="109"/>
    </row>
    <row r="825" hidden="1" spans="1:4">
      <c r="A825" s="139" t="s">
        <v>642</v>
      </c>
      <c r="B825" s="108"/>
      <c r="C825" s="111"/>
      <c r="D825" s="109"/>
    </row>
    <row r="826" spans="1:4">
      <c r="A826" s="138" t="s">
        <v>643</v>
      </c>
      <c r="B826" s="108">
        <v>138</v>
      </c>
      <c r="C826" s="106"/>
      <c r="D826" s="114">
        <v>0</v>
      </c>
    </row>
    <row r="827" spans="1:4">
      <c r="A827" s="138" t="s">
        <v>644</v>
      </c>
      <c r="B827" s="108">
        <v>130</v>
      </c>
      <c r="C827" s="106"/>
      <c r="D827" s="114">
        <v>0</v>
      </c>
    </row>
    <row r="828" spans="1:4">
      <c r="A828" s="138" t="s">
        <v>645</v>
      </c>
      <c r="B828" s="108">
        <v>604</v>
      </c>
      <c r="C828" s="106">
        <v>500</v>
      </c>
      <c r="D828" s="109">
        <f>C828/B828</f>
        <v>0.827814569536424</v>
      </c>
    </row>
    <row r="829" spans="1:4">
      <c r="A829" s="138" t="s">
        <v>646</v>
      </c>
      <c r="B829" s="108">
        <v>62</v>
      </c>
      <c r="C829" s="106"/>
      <c r="D829" s="114">
        <v>0</v>
      </c>
    </row>
    <row r="830" hidden="1" spans="1:4">
      <c r="A830" s="139" t="s">
        <v>647</v>
      </c>
      <c r="B830" s="108"/>
      <c r="C830" s="111"/>
      <c r="D830" s="109"/>
    </row>
    <row r="831" hidden="1" spans="1:4">
      <c r="A831" s="139" t="s">
        <v>648</v>
      </c>
      <c r="B831" s="108"/>
      <c r="C831" s="111"/>
      <c r="D831" s="109"/>
    </row>
    <row r="832" spans="1:4">
      <c r="A832" s="138" t="s">
        <v>649</v>
      </c>
      <c r="B832" s="108">
        <v>1452</v>
      </c>
      <c r="C832" s="106">
        <v>1200</v>
      </c>
      <c r="D832" s="109">
        <f>C832/B832</f>
        <v>0.826446280991736</v>
      </c>
    </row>
    <row r="833" spans="1:4">
      <c r="A833" s="138" t="s">
        <v>650</v>
      </c>
      <c r="B833" s="108">
        <v>2</v>
      </c>
      <c r="C833" s="106"/>
      <c r="D833" s="114">
        <v>0</v>
      </c>
    </row>
    <row r="834" hidden="1" spans="1:4">
      <c r="A834" s="139" t="s">
        <v>651</v>
      </c>
      <c r="B834" s="108"/>
      <c r="C834" s="111"/>
      <c r="D834" s="109"/>
    </row>
    <row r="835" hidden="1" spans="1:4">
      <c r="A835" s="139" t="s">
        <v>652</v>
      </c>
      <c r="B835" s="108"/>
      <c r="C835" s="111"/>
      <c r="D835" s="109"/>
    </row>
    <row r="836" hidden="1" spans="1:4">
      <c r="A836" s="139" t="s">
        <v>653</v>
      </c>
      <c r="B836" s="108"/>
      <c r="C836" s="111"/>
      <c r="D836" s="109"/>
    </row>
    <row r="837" hidden="1" spans="1:4">
      <c r="A837" s="139" t="s">
        <v>654</v>
      </c>
      <c r="B837" s="108"/>
      <c r="C837" s="111"/>
      <c r="D837" s="109"/>
    </row>
    <row r="838" hidden="1" spans="1:4">
      <c r="A838" s="139" t="s">
        <v>655</v>
      </c>
      <c r="B838" s="108"/>
      <c r="C838" s="111"/>
      <c r="D838" s="109"/>
    </row>
    <row r="839" hidden="1" spans="1:4">
      <c r="A839" s="139" t="s">
        <v>656</v>
      </c>
      <c r="B839" s="108"/>
      <c r="C839" s="111"/>
      <c r="D839" s="109"/>
    </row>
    <row r="840" hidden="1" spans="1:4">
      <c r="A840" s="139" t="s">
        <v>657</v>
      </c>
      <c r="B840" s="108"/>
      <c r="C840" s="111"/>
      <c r="D840" s="109"/>
    </row>
    <row r="841" spans="1:4">
      <c r="A841" s="138" t="s">
        <v>658</v>
      </c>
      <c r="B841" s="108">
        <v>185</v>
      </c>
      <c r="C841" s="106">
        <v>440</v>
      </c>
      <c r="D841" s="109">
        <f>C841/B841</f>
        <v>2.37837837837838</v>
      </c>
    </row>
    <row r="842" hidden="1" spans="1:4">
      <c r="A842" s="139" t="s">
        <v>659</v>
      </c>
      <c r="B842" s="108"/>
      <c r="C842" s="111"/>
      <c r="D842" s="109"/>
    </row>
    <row r="843" hidden="1" spans="1:4">
      <c r="A843" s="139" t="s">
        <v>660</v>
      </c>
      <c r="B843" s="108"/>
      <c r="C843" s="111"/>
      <c r="D843" s="109"/>
    </row>
    <row r="844" hidden="1" spans="1:4">
      <c r="A844" s="139" t="s">
        <v>626</v>
      </c>
      <c r="B844" s="108"/>
      <c r="C844" s="111"/>
      <c r="D844" s="109"/>
    </row>
    <row r="845" spans="1:4">
      <c r="A845" s="138" t="s">
        <v>661</v>
      </c>
      <c r="B845" s="108">
        <v>14</v>
      </c>
      <c r="C845" s="106"/>
      <c r="D845" s="114">
        <v>0</v>
      </c>
    </row>
    <row r="846" spans="1:4">
      <c r="A846" s="138" t="s">
        <v>662</v>
      </c>
      <c r="B846" s="105">
        <f>SUM(B847:B873)</f>
        <v>7178</v>
      </c>
      <c r="C846" s="106">
        <f>SUM(C847:C873)</f>
        <v>5969</v>
      </c>
      <c r="D846" s="107">
        <f t="shared" ref="D846:D851" si="69">C846/B846</f>
        <v>0.831568682084146</v>
      </c>
    </row>
    <row r="847" hidden="1" spans="1:4">
      <c r="A847" s="139" t="s">
        <v>33</v>
      </c>
      <c r="B847" s="108"/>
      <c r="C847" s="111"/>
      <c r="D847" s="109"/>
    </row>
    <row r="848" spans="1:4">
      <c r="A848" s="138" t="s">
        <v>34</v>
      </c>
      <c r="B848" s="108">
        <v>177</v>
      </c>
      <c r="C848" s="106">
        <v>100</v>
      </c>
      <c r="D848" s="109">
        <f t="shared" si="69"/>
        <v>0.564971751412429</v>
      </c>
    </row>
    <row r="849" hidden="1" spans="1:4">
      <c r="A849" s="139" t="s">
        <v>35</v>
      </c>
      <c r="B849" s="108"/>
      <c r="C849" s="111"/>
      <c r="D849" s="109"/>
    </row>
    <row r="850" spans="1:4">
      <c r="A850" s="138" t="s">
        <v>663</v>
      </c>
      <c r="B850" s="108">
        <v>147</v>
      </c>
      <c r="C850" s="106">
        <v>192</v>
      </c>
      <c r="D850" s="109">
        <f t="shared" si="69"/>
        <v>1.30612244897959</v>
      </c>
    </row>
    <row r="851" spans="1:4">
      <c r="A851" s="138" t="s">
        <v>664</v>
      </c>
      <c r="B851" s="108">
        <v>4040</v>
      </c>
      <c r="C851" s="106">
        <v>3500</v>
      </c>
      <c r="D851" s="109">
        <f t="shared" si="69"/>
        <v>0.866336633663366</v>
      </c>
    </row>
    <row r="852" spans="1:4">
      <c r="A852" s="138" t="s">
        <v>665</v>
      </c>
      <c r="B852" s="108">
        <v>41</v>
      </c>
      <c r="C852" s="106"/>
      <c r="D852" s="114">
        <v>0</v>
      </c>
    </row>
    <row r="853" hidden="1" spans="1:4">
      <c r="A853" s="139" t="s">
        <v>666</v>
      </c>
      <c r="B853" s="108"/>
      <c r="C853" s="111"/>
      <c r="D853" s="109"/>
    </row>
    <row r="854" spans="1:4">
      <c r="A854" s="138" t="s">
        <v>667</v>
      </c>
      <c r="B854" s="108"/>
      <c r="C854" s="106">
        <v>500</v>
      </c>
      <c r="D854" s="114">
        <v>0</v>
      </c>
    </row>
    <row r="855" hidden="1" spans="1:4">
      <c r="A855" s="139" t="s">
        <v>668</v>
      </c>
      <c r="B855" s="108"/>
      <c r="C855" s="111"/>
      <c r="D855" s="109"/>
    </row>
    <row r="856" spans="1:4">
      <c r="A856" s="138" t="s">
        <v>669</v>
      </c>
      <c r="B856" s="108">
        <v>38</v>
      </c>
      <c r="C856" s="106">
        <v>232</v>
      </c>
      <c r="D856" s="109">
        <f t="shared" ref="D856:D862" si="70">C856/B856</f>
        <v>6.10526315789474</v>
      </c>
    </row>
    <row r="857" spans="1:4">
      <c r="A857" s="138" t="s">
        <v>670</v>
      </c>
      <c r="B857" s="108">
        <v>1065</v>
      </c>
      <c r="C857" s="106">
        <v>1000</v>
      </c>
      <c r="D857" s="109">
        <f t="shared" si="70"/>
        <v>0.938967136150235</v>
      </c>
    </row>
    <row r="858" spans="1:4">
      <c r="A858" s="138" t="s">
        <v>671</v>
      </c>
      <c r="B858" s="108">
        <v>5</v>
      </c>
      <c r="C858" s="106"/>
      <c r="D858" s="114">
        <v>0</v>
      </c>
    </row>
    <row r="859" spans="1:4">
      <c r="A859" s="138" t="s">
        <v>672</v>
      </c>
      <c r="B859" s="108">
        <v>25</v>
      </c>
      <c r="C859" s="106"/>
      <c r="D859" s="114">
        <v>0</v>
      </c>
    </row>
    <row r="860" spans="1:4">
      <c r="A860" s="138" t="s">
        <v>673</v>
      </c>
      <c r="B860" s="108">
        <v>1083</v>
      </c>
      <c r="C860" s="106">
        <v>50</v>
      </c>
      <c r="D860" s="109">
        <f t="shared" si="70"/>
        <v>0.0461680517082179</v>
      </c>
    </row>
    <row r="861" spans="1:4">
      <c r="A861" s="138" t="s">
        <v>674</v>
      </c>
      <c r="B861" s="108">
        <v>17</v>
      </c>
      <c r="C861" s="106">
        <v>24</v>
      </c>
      <c r="D861" s="109">
        <f t="shared" si="70"/>
        <v>1.41176470588235</v>
      </c>
    </row>
    <row r="862" spans="1:4">
      <c r="A862" s="138" t="s">
        <v>675</v>
      </c>
      <c r="B862" s="108">
        <v>163</v>
      </c>
      <c r="C862" s="106">
        <v>31</v>
      </c>
      <c r="D862" s="109">
        <f t="shared" si="70"/>
        <v>0.190184049079755</v>
      </c>
    </row>
    <row r="863" hidden="1" spans="1:4">
      <c r="A863" s="139" t="s">
        <v>676</v>
      </c>
      <c r="B863" s="108"/>
      <c r="C863" s="111"/>
      <c r="D863" s="109"/>
    </row>
    <row r="864" hidden="1" spans="1:4">
      <c r="A864" s="139" t="s">
        <v>677</v>
      </c>
      <c r="B864" s="108"/>
      <c r="C864" s="111"/>
      <c r="D864" s="109"/>
    </row>
    <row r="865" spans="1:4">
      <c r="A865" s="138" t="s">
        <v>678</v>
      </c>
      <c r="B865" s="108">
        <v>79</v>
      </c>
      <c r="C865" s="106">
        <v>145</v>
      </c>
      <c r="D865" s="109">
        <f t="shared" ref="D865:D870" si="71">C865/B865</f>
        <v>1.83544303797468</v>
      </c>
    </row>
    <row r="866" spans="1:4">
      <c r="A866" s="138" t="s">
        <v>679</v>
      </c>
      <c r="B866" s="108">
        <v>178</v>
      </c>
      <c r="C866" s="106">
        <v>135</v>
      </c>
      <c r="D866" s="109">
        <f t="shared" si="71"/>
        <v>0.758426966292135</v>
      </c>
    </row>
    <row r="867" hidden="1" spans="1:4">
      <c r="A867" s="139" t="s">
        <v>680</v>
      </c>
      <c r="B867" s="108"/>
      <c r="C867" s="111"/>
      <c r="D867" s="109"/>
    </row>
    <row r="868" hidden="1" spans="1:4">
      <c r="A868" s="139" t="s">
        <v>654</v>
      </c>
      <c r="B868" s="108"/>
      <c r="C868" s="111"/>
      <c r="D868" s="109"/>
    </row>
    <row r="869" hidden="1" spans="1:4">
      <c r="A869" s="139" t="s">
        <v>681</v>
      </c>
      <c r="B869" s="108"/>
      <c r="C869" s="111"/>
      <c r="D869" s="109"/>
    </row>
    <row r="870" spans="1:4">
      <c r="A870" s="138" t="s">
        <v>682</v>
      </c>
      <c r="B870" s="108">
        <v>70</v>
      </c>
      <c r="C870" s="106">
        <v>60</v>
      </c>
      <c r="D870" s="109">
        <f t="shared" si="71"/>
        <v>0.857142857142857</v>
      </c>
    </row>
    <row r="871" hidden="1" spans="1:4">
      <c r="A871" s="139" t="s">
        <v>683</v>
      </c>
      <c r="B871" s="108"/>
      <c r="C871" s="111"/>
      <c r="D871" s="109"/>
    </row>
    <row r="872" hidden="1" spans="1:4">
      <c r="A872" s="139" t="s">
        <v>684</v>
      </c>
      <c r="B872" s="108"/>
      <c r="C872" s="111"/>
      <c r="D872" s="114"/>
    </row>
    <row r="873" spans="1:4">
      <c r="A873" s="138" t="s">
        <v>685</v>
      </c>
      <c r="B873" s="108">
        <v>50</v>
      </c>
      <c r="C873" s="106"/>
      <c r="D873" s="114">
        <v>0</v>
      </c>
    </row>
    <row r="874" spans="1:4">
      <c r="A874" s="138" t="s">
        <v>686</v>
      </c>
      <c r="B874" s="105">
        <f>SUM(B875:B884)</f>
        <v>2118</v>
      </c>
      <c r="C874" s="106">
        <f>SUM(C875:C884)</f>
        <v>4282</v>
      </c>
      <c r="D874" s="107">
        <f t="shared" ref="D874:D876" si="72">C874/B874</f>
        <v>2.02171860245515</v>
      </c>
    </row>
    <row r="875" spans="1:4">
      <c r="A875" s="138" t="s">
        <v>33</v>
      </c>
      <c r="B875" s="108">
        <v>182</v>
      </c>
      <c r="C875" s="106">
        <v>152</v>
      </c>
      <c r="D875" s="109">
        <f t="shared" si="72"/>
        <v>0.835164835164835</v>
      </c>
    </row>
    <row r="876" spans="1:4">
      <c r="A876" s="138" t="s">
        <v>34</v>
      </c>
      <c r="B876" s="108">
        <v>115</v>
      </c>
      <c r="C876" s="106">
        <v>300</v>
      </c>
      <c r="D876" s="109">
        <f t="shared" si="72"/>
        <v>2.60869565217391</v>
      </c>
    </row>
    <row r="877" hidden="1" spans="1:4">
      <c r="A877" s="139" t="s">
        <v>35</v>
      </c>
      <c r="B877" s="108"/>
      <c r="C877" s="111"/>
      <c r="D877" s="109"/>
    </row>
    <row r="878" spans="1:4">
      <c r="A878" s="138" t="s">
        <v>687</v>
      </c>
      <c r="B878" s="108">
        <v>1097</v>
      </c>
      <c r="C878" s="106">
        <v>3800</v>
      </c>
      <c r="D878" s="109">
        <f>C878/B878</f>
        <v>3.46399270738377</v>
      </c>
    </row>
    <row r="879" spans="1:4">
      <c r="A879" s="138" t="s">
        <v>688</v>
      </c>
      <c r="B879" s="108">
        <v>412</v>
      </c>
      <c r="C879" s="106"/>
      <c r="D879" s="114">
        <v>0</v>
      </c>
    </row>
    <row r="880" hidden="1" spans="1:4">
      <c r="A880" s="139" t="s">
        <v>689</v>
      </c>
      <c r="B880" s="108"/>
      <c r="C880" s="111"/>
      <c r="D880" s="109"/>
    </row>
    <row r="881" spans="1:4">
      <c r="A881" s="138" t="s">
        <v>690</v>
      </c>
      <c r="B881" s="108"/>
      <c r="C881" s="106">
        <v>30</v>
      </c>
      <c r="D881" s="114">
        <v>0</v>
      </c>
    </row>
    <row r="882" hidden="1" spans="1:4">
      <c r="A882" s="139" t="s">
        <v>691</v>
      </c>
      <c r="B882" s="108"/>
      <c r="C882" s="111"/>
      <c r="D882" s="109"/>
    </row>
    <row r="883" hidden="1" spans="1:4">
      <c r="A883" s="139" t="s">
        <v>692</v>
      </c>
      <c r="B883" s="108"/>
      <c r="C883" s="111"/>
      <c r="D883" s="109"/>
    </row>
    <row r="884" spans="1:4">
      <c r="A884" s="138" t="s">
        <v>693</v>
      </c>
      <c r="B884" s="108">
        <v>312</v>
      </c>
      <c r="C884" s="106"/>
      <c r="D884" s="114">
        <v>0</v>
      </c>
    </row>
    <row r="885" spans="1:4">
      <c r="A885" s="138" t="s">
        <v>694</v>
      </c>
      <c r="B885" s="105">
        <f>SUM(B886:B891)</f>
        <v>2623</v>
      </c>
      <c r="C885" s="106">
        <f>SUM(C886:C891)</f>
        <v>2972</v>
      </c>
      <c r="D885" s="107">
        <f t="shared" ref="D885:D889" si="73">C885/B885</f>
        <v>1.13305375524209</v>
      </c>
    </row>
    <row r="886" spans="1:4">
      <c r="A886" s="138" t="s">
        <v>695</v>
      </c>
      <c r="B886" s="108">
        <v>850</v>
      </c>
      <c r="C886" s="106">
        <v>40</v>
      </c>
      <c r="D886" s="109">
        <f t="shared" si="73"/>
        <v>0.0470588235294118</v>
      </c>
    </row>
    <row r="887" spans="1:4">
      <c r="A887" s="138" t="s">
        <v>696</v>
      </c>
      <c r="B887" s="108">
        <v>258</v>
      </c>
      <c r="C887" s="106"/>
      <c r="D887" s="114">
        <v>0</v>
      </c>
    </row>
    <row r="888" spans="1:4">
      <c r="A888" s="138" t="s">
        <v>697</v>
      </c>
      <c r="B888" s="108">
        <v>1340</v>
      </c>
      <c r="C888" s="106">
        <v>2292</v>
      </c>
      <c r="D888" s="109">
        <f t="shared" si="73"/>
        <v>1.71044776119403</v>
      </c>
    </row>
    <row r="889" spans="1:4">
      <c r="A889" s="138" t="s">
        <v>698</v>
      </c>
      <c r="B889" s="108">
        <v>35</v>
      </c>
      <c r="C889" s="106">
        <v>440</v>
      </c>
      <c r="D889" s="109">
        <f t="shared" si="73"/>
        <v>12.5714285714286</v>
      </c>
    </row>
    <row r="890" spans="1:4">
      <c r="A890" s="138" t="s">
        <v>699</v>
      </c>
      <c r="B890" s="108">
        <v>40</v>
      </c>
      <c r="C890" s="106"/>
      <c r="D890" s="114">
        <v>0</v>
      </c>
    </row>
    <row r="891" spans="1:4">
      <c r="A891" s="138" t="s">
        <v>700</v>
      </c>
      <c r="B891" s="108">
        <v>100</v>
      </c>
      <c r="C891" s="106">
        <v>200</v>
      </c>
      <c r="D891" s="109">
        <f t="shared" ref="D891:D896" si="74">C891/B891</f>
        <v>2</v>
      </c>
    </row>
    <row r="892" spans="1:4">
      <c r="A892" s="138" t="s">
        <v>701</v>
      </c>
      <c r="B892" s="105">
        <f>SUM(B893:B898)</f>
        <v>805</v>
      </c>
      <c r="C892" s="106">
        <f>SUM(C893:C898)</f>
        <v>650</v>
      </c>
      <c r="D892" s="107">
        <f t="shared" si="74"/>
        <v>0.807453416149068</v>
      </c>
    </row>
    <row r="893" hidden="1" spans="1:4">
      <c r="A893" s="139" t="s">
        <v>702</v>
      </c>
      <c r="B893" s="108"/>
      <c r="C893" s="111"/>
      <c r="D893" s="109"/>
    </row>
    <row r="894" hidden="1" spans="1:4">
      <c r="A894" s="139" t="s">
        <v>703</v>
      </c>
      <c r="B894" s="108"/>
      <c r="C894" s="111"/>
      <c r="D894" s="109"/>
    </row>
    <row r="895" spans="1:4">
      <c r="A895" s="138" t="s">
        <v>704</v>
      </c>
      <c r="B895" s="108">
        <v>153</v>
      </c>
      <c r="C895" s="106">
        <v>150</v>
      </c>
      <c r="D895" s="109">
        <f t="shared" si="74"/>
        <v>0.980392156862745</v>
      </c>
    </row>
    <row r="896" spans="1:4">
      <c r="A896" s="138" t="s">
        <v>705</v>
      </c>
      <c r="B896" s="108">
        <v>652</v>
      </c>
      <c r="C896" s="106">
        <v>500</v>
      </c>
      <c r="D896" s="109">
        <f t="shared" si="74"/>
        <v>0.766871165644172</v>
      </c>
    </row>
    <row r="897" hidden="1" spans="1:4">
      <c r="A897" s="139" t="s">
        <v>706</v>
      </c>
      <c r="B897" s="108"/>
      <c r="C897" s="111"/>
      <c r="D897" s="109"/>
    </row>
    <row r="898" hidden="1" spans="1:4">
      <c r="A898" s="139" t="s">
        <v>707</v>
      </c>
      <c r="B898" s="108"/>
      <c r="C898" s="111"/>
      <c r="D898" s="109"/>
    </row>
    <row r="899" hidden="1" spans="1:4">
      <c r="A899" s="137" t="s">
        <v>708</v>
      </c>
      <c r="B899" s="105"/>
      <c r="C899" s="120"/>
      <c r="D899" s="107"/>
    </row>
    <row r="900" hidden="1" spans="1:4">
      <c r="A900" s="139" t="s">
        <v>709</v>
      </c>
      <c r="B900" s="108"/>
      <c r="C900" s="111"/>
      <c r="D900" s="109"/>
    </row>
    <row r="901" hidden="1" spans="1:4">
      <c r="A901" s="139" t="s">
        <v>710</v>
      </c>
      <c r="B901" s="108"/>
      <c r="C901" s="111"/>
      <c r="D901" s="109"/>
    </row>
    <row r="902" spans="1:4">
      <c r="A902" s="138" t="s">
        <v>711</v>
      </c>
      <c r="B902" s="105">
        <f>SUM(B903:B904)</f>
        <v>60</v>
      </c>
      <c r="C902" s="106">
        <f>SUM(C903:C904)</f>
        <v>0</v>
      </c>
      <c r="D902" s="121">
        <v>0</v>
      </c>
    </row>
    <row r="903" hidden="1" spans="1:4">
      <c r="A903" s="139" t="s">
        <v>712</v>
      </c>
      <c r="B903" s="108"/>
      <c r="C903" s="111"/>
      <c r="D903" s="109"/>
    </row>
    <row r="904" spans="1:4">
      <c r="A904" s="138" t="s">
        <v>713</v>
      </c>
      <c r="B904" s="108">
        <v>60</v>
      </c>
      <c r="C904" s="106"/>
      <c r="D904" s="114">
        <v>0</v>
      </c>
    </row>
    <row r="905" spans="1:4">
      <c r="A905" s="138" t="s">
        <v>714</v>
      </c>
      <c r="B905" s="101">
        <f>B906+B929+B939+B949+B954+B961+B966</f>
        <v>1144</v>
      </c>
      <c r="C905" s="106">
        <f>C906+C929+C939+C949+C954+C961+C966</f>
        <v>1243</v>
      </c>
      <c r="D905" s="103">
        <f t="shared" ref="D905:D908" si="75">C905/B905</f>
        <v>1.08653846153846</v>
      </c>
    </row>
    <row r="906" spans="1:4">
      <c r="A906" s="138" t="s">
        <v>715</v>
      </c>
      <c r="B906" s="105">
        <f>SUM(B907:B928)</f>
        <v>699</v>
      </c>
      <c r="C906" s="106">
        <f>SUM(C907:C928)</f>
        <v>943</v>
      </c>
      <c r="D906" s="107">
        <f t="shared" si="75"/>
        <v>1.34907010014306</v>
      </c>
    </row>
    <row r="907" spans="1:4">
      <c r="A907" s="138" t="s">
        <v>33</v>
      </c>
      <c r="B907" s="108">
        <v>531</v>
      </c>
      <c r="C907" s="106">
        <v>534</v>
      </c>
      <c r="D907" s="109">
        <f t="shared" si="75"/>
        <v>1.00564971751412</v>
      </c>
    </row>
    <row r="908" spans="1:4">
      <c r="A908" s="138" t="s">
        <v>34</v>
      </c>
      <c r="B908" s="108">
        <v>76</v>
      </c>
      <c r="C908" s="106">
        <v>103</v>
      </c>
      <c r="D908" s="109">
        <f t="shared" si="75"/>
        <v>1.35526315789474</v>
      </c>
    </row>
    <row r="909" hidden="1" spans="1:4">
      <c r="A909" s="139" t="s">
        <v>35</v>
      </c>
      <c r="B909" s="108"/>
      <c r="C909" s="111"/>
      <c r="D909" s="109"/>
    </row>
    <row r="910" spans="1:4">
      <c r="A910" s="138" t="s">
        <v>716</v>
      </c>
      <c r="B910" s="108"/>
      <c r="C910" s="106">
        <v>200</v>
      </c>
      <c r="D910" s="114">
        <v>0</v>
      </c>
    </row>
    <row r="911" spans="1:4">
      <c r="A911" s="138" t="s">
        <v>717</v>
      </c>
      <c r="B911" s="108">
        <v>69</v>
      </c>
      <c r="C911" s="106">
        <v>81</v>
      </c>
      <c r="D911" s="109">
        <f>C911/B911</f>
        <v>1.17391304347826</v>
      </c>
    </row>
    <row r="912" hidden="1" spans="1:4">
      <c r="A912" s="139" t="s">
        <v>718</v>
      </c>
      <c r="B912" s="108"/>
      <c r="C912" s="111"/>
      <c r="D912" s="109"/>
    </row>
    <row r="913" spans="1:4">
      <c r="A913" s="138" t="s">
        <v>719</v>
      </c>
      <c r="B913" s="108">
        <v>19</v>
      </c>
      <c r="C913" s="106">
        <v>20</v>
      </c>
      <c r="D913" s="109">
        <f>C913/B913</f>
        <v>1.05263157894737</v>
      </c>
    </row>
    <row r="914" hidden="1" spans="1:4">
      <c r="A914" s="139" t="s">
        <v>720</v>
      </c>
      <c r="B914" s="108"/>
      <c r="C914" s="111"/>
      <c r="D914" s="109"/>
    </row>
    <row r="915" hidden="1" spans="1:4">
      <c r="A915" s="139" t="s">
        <v>721</v>
      </c>
      <c r="B915" s="108"/>
      <c r="C915" s="111"/>
      <c r="D915" s="109"/>
    </row>
    <row r="916" hidden="1" spans="1:4">
      <c r="A916" s="139" t="s">
        <v>722</v>
      </c>
      <c r="B916" s="108"/>
      <c r="C916" s="111"/>
      <c r="D916" s="109"/>
    </row>
    <row r="917" hidden="1" spans="1:4">
      <c r="A917" s="139" t="s">
        <v>723</v>
      </c>
      <c r="B917" s="108"/>
      <c r="C917" s="111"/>
      <c r="D917" s="109"/>
    </row>
    <row r="918" hidden="1" spans="1:4">
      <c r="A918" s="139" t="s">
        <v>724</v>
      </c>
      <c r="B918" s="108"/>
      <c r="C918" s="111"/>
      <c r="D918" s="109"/>
    </row>
    <row r="919" hidden="1" spans="1:4">
      <c r="A919" s="139" t="s">
        <v>725</v>
      </c>
      <c r="B919" s="108"/>
      <c r="C919" s="111"/>
      <c r="D919" s="109"/>
    </row>
    <row r="920" hidden="1" spans="1:4">
      <c r="A920" s="139" t="s">
        <v>726</v>
      </c>
      <c r="B920" s="108"/>
      <c r="C920" s="111"/>
      <c r="D920" s="109"/>
    </row>
    <row r="921" hidden="1" spans="1:4">
      <c r="A921" s="139" t="s">
        <v>727</v>
      </c>
      <c r="B921" s="108"/>
      <c r="C921" s="111"/>
      <c r="D921" s="109"/>
    </row>
    <row r="922" hidden="1" spans="1:4">
      <c r="A922" s="139" t="s">
        <v>728</v>
      </c>
      <c r="B922" s="108"/>
      <c r="C922" s="111"/>
      <c r="D922" s="109"/>
    </row>
    <row r="923" hidden="1" spans="1:4">
      <c r="A923" s="139" t="s">
        <v>729</v>
      </c>
      <c r="B923" s="108"/>
      <c r="C923" s="111"/>
      <c r="D923" s="109"/>
    </row>
    <row r="924" hidden="1" spans="1:4">
      <c r="A924" s="139" t="s">
        <v>730</v>
      </c>
      <c r="B924" s="108"/>
      <c r="C924" s="111"/>
      <c r="D924" s="109"/>
    </row>
    <row r="925" hidden="1" spans="1:4">
      <c r="A925" s="139" t="s">
        <v>731</v>
      </c>
      <c r="B925" s="108"/>
      <c r="C925" s="111"/>
      <c r="D925" s="109"/>
    </row>
    <row r="926" hidden="1" spans="1:4">
      <c r="A926" s="139" t="s">
        <v>732</v>
      </c>
      <c r="B926" s="108"/>
      <c r="C926" s="111"/>
      <c r="D926" s="109"/>
    </row>
    <row r="927" hidden="1" spans="1:4">
      <c r="A927" s="139" t="s">
        <v>733</v>
      </c>
      <c r="B927" s="108"/>
      <c r="C927" s="111"/>
      <c r="D927" s="109"/>
    </row>
    <row r="928" spans="1:4">
      <c r="A928" s="138" t="s">
        <v>734</v>
      </c>
      <c r="B928" s="108">
        <v>4</v>
      </c>
      <c r="C928" s="106">
        <v>5</v>
      </c>
      <c r="D928" s="109">
        <f>C928/B928</f>
        <v>1.25</v>
      </c>
    </row>
    <row r="929" hidden="1" spans="1:4">
      <c r="A929" s="137" t="s">
        <v>735</v>
      </c>
      <c r="B929" s="105"/>
      <c r="C929" s="120"/>
      <c r="D929" s="107"/>
    </row>
    <row r="930" hidden="1" spans="1:4">
      <c r="A930" s="139" t="s">
        <v>33</v>
      </c>
      <c r="B930" s="108"/>
      <c r="C930" s="111"/>
      <c r="D930" s="109"/>
    </row>
    <row r="931" hidden="1" spans="1:4">
      <c r="A931" s="139" t="s">
        <v>34</v>
      </c>
      <c r="B931" s="108"/>
      <c r="C931" s="111"/>
      <c r="D931" s="109"/>
    </row>
    <row r="932" hidden="1" spans="1:4">
      <c r="A932" s="139" t="s">
        <v>35</v>
      </c>
      <c r="B932" s="108"/>
      <c r="C932" s="111"/>
      <c r="D932" s="109"/>
    </row>
    <row r="933" hidden="1" spans="1:4">
      <c r="A933" s="139" t="s">
        <v>736</v>
      </c>
      <c r="B933" s="108"/>
      <c r="C933" s="111"/>
      <c r="D933" s="109"/>
    </row>
    <row r="934" hidden="1" spans="1:4">
      <c r="A934" s="139" t="s">
        <v>737</v>
      </c>
      <c r="B934" s="108"/>
      <c r="C934" s="111"/>
      <c r="D934" s="109"/>
    </row>
    <row r="935" hidden="1" spans="1:4">
      <c r="A935" s="139" t="s">
        <v>738</v>
      </c>
      <c r="B935" s="108"/>
      <c r="C935" s="111"/>
      <c r="D935" s="109"/>
    </row>
    <row r="936" hidden="1" spans="1:4">
      <c r="A936" s="139" t="s">
        <v>739</v>
      </c>
      <c r="B936" s="108"/>
      <c r="C936" s="111"/>
      <c r="D936" s="109"/>
    </row>
    <row r="937" hidden="1" spans="1:4">
      <c r="A937" s="139" t="s">
        <v>740</v>
      </c>
      <c r="B937" s="108"/>
      <c r="C937" s="111"/>
      <c r="D937" s="109"/>
    </row>
    <row r="938" hidden="1" spans="1:4">
      <c r="A938" s="139" t="s">
        <v>741</v>
      </c>
      <c r="B938" s="108"/>
      <c r="C938" s="111"/>
      <c r="D938" s="109"/>
    </row>
    <row r="939" hidden="1" spans="1:4">
      <c r="A939" s="137" t="s">
        <v>742</v>
      </c>
      <c r="B939" s="105"/>
      <c r="C939" s="120"/>
      <c r="D939" s="107"/>
    </row>
    <row r="940" hidden="1" spans="1:4">
      <c r="A940" s="139" t="s">
        <v>33</v>
      </c>
      <c r="B940" s="108"/>
      <c r="C940" s="111"/>
      <c r="D940" s="109"/>
    </row>
    <row r="941" hidden="1" spans="1:4">
      <c r="A941" s="139" t="s">
        <v>34</v>
      </c>
      <c r="B941" s="108"/>
      <c r="C941" s="111"/>
      <c r="D941" s="109"/>
    </row>
    <row r="942" hidden="1" spans="1:4">
      <c r="A942" s="139" t="s">
        <v>35</v>
      </c>
      <c r="B942" s="108"/>
      <c r="C942" s="111"/>
      <c r="D942" s="109"/>
    </row>
    <row r="943" hidden="1" spans="1:4">
      <c r="A943" s="139" t="s">
        <v>743</v>
      </c>
      <c r="B943" s="108"/>
      <c r="C943" s="111"/>
      <c r="D943" s="109"/>
    </row>
    <row r="944" hidden="1" spans="1:4">
      <c r="A944" s="139" t="s">
        <v>744</v>
      </c>
      <c r="B944" s="108"/>
      <c r="C944" s="111"/>
      <c r="D944" s="109"/>
    </row>
    <row r="945" hidden="1" spans="1:4">
      <c r="A945" s="139" t="s">
        <v>745</v>
      </c>
      <c r="B945" s="108"/>
      <c r="C945" s="111"/>
      <c r="D945" s="109"/>
    </row>
    <row r="946" hidden="1" spans="1:4">
      <c r="A946" s="139" t="s">
        <v>746</v>
      </c>
      <c r="B946" s="108"/>
      <c r="C946" s="111"/>
      <c r="D946" s="109"/>
    </row>
    <row r="947" hidden="1" spans="1:4">
      <c r="A947" s="139" t="s">
        <v>747</v>
      </c>
      <c r="B947" s="108"/>
      <c r="C947" s="111"/>
      <c r="D947" s="109"/>
    </row>
    <row r="948" hidden="1" spans="1:4">
      <c r="A948" s="139" t="s">
        <v>748</v>
      </c>
      <c r="B948" s="108"/>
      <c r="C948" s="111"/>
      <c r="D948" s="109"/>
    </row>
    <row r="949" spans="1:4">
      <c r="A949" s="138" t="s">
        <v>749</v>
      </c>
      <c r="B949" s="105">
        <f>SUM(B950:B953)</f>
        <v>81</v>
      </c>
      <c r="C949" s="106">
        <f>SUM(C950:C953)</f>
        <v>0</v>
      </c>
      <c r="D949" s="121">
        <v>0</v>
      </c>
    </row>
    <row r="950" hidden="1" spans="1:4">
      <c r="A950" s="139" t="s">
        <v>750</v>
      </c>
      <c r="B950" s="108"/>
      <c r="C950" s="111"/>
      <c r="D950" s="109"/>
    </row>
    <row r="951" spans="1:4">
      <c r="A951" s="138" t="s">
        <v>751</v>
      </c>
      <c r="B951" s="108">
        <v>12</v>
      </c>
      <c r="C951" s="106"/>
      <c r="D951" s="114">
        <v>0</v>
      </c>
    </row>
    <row r="952" spans="1:4">
      <c r="A952" s="138" t="s">
        <v>752</v>
      </c>
      <c r="B952" s="108">
        <v>69</v>
      </c>
      <c r="C952" s="106"/>
      <c r="D952" s="114">
        <v>0</v>
      </c>
    </row>
    <row r="953" hidden="1" spans="1:4">
      <c r="A953" s="139" t="s">
        <v>753</v>
      </c>
      <c r="B953" s="108"/>
      <c r="C953" s="111"/>
      <c r="D953" s="109"/>
    </row>
    <row r="954" hidden="1" spans="1:4">
      <c r="A954" s="137" t="s">
        <v>754</v>
      </c>
      <c r="B954" s="105"/>
      <c r="C954" s="120"/>
      <c r="D954" s="107"/>
    </row>
    <row r="955" hidden="1" spans="1:4">
      <c r="A955" s="139" t="s">
        <v>33</v>
      </c>
      <c r="B955" s="108"/>
      <c r="C955" s="111"/>
      <c r="D955" s="109"/>
    </row>
    <row r="956" hidden="1" spans="1:4">
      <c r="A956" s="139" t="s">
        <v>34</v>
      </c>
      <c r="B956" s="108"/>
      <c r="C956" s="111"/>
      <c r="D956" s="109"/>
    </row>
    <row r="957" hidden="1" spans="1:4">
      <c r="A957" s="139" t="s">
        <v>35</v>
      </c>
      <c r="B957" s="108"/>
      <c r="C957" s="111"/>
      <c r="D957" s="109"/>
    </row>
    <row r="958" hidden="1" spans="1:4">
      <c r="A958" s="139" t="s">
        <v>740</v>
      </c>
      <c r="B958" s="108"/>
      <c r="C958" s="111"/>
      <c r="D958" s="109"/>
    </row>
    <row r="959" hidden="1" spans="1:4">
      <c r="A959" s="139" t="s">
        <v>755</v>
      </c>
      <c r="B959" s="108"/>
      <c r="C959" s="111"/>
      <c r="D959" s="109"/>
    </row>
    <row r="960" hidden="1" spans="1:4">
      <c r="A960" s="139" t="s">
        <v>756</v>
      </c>
      <c r="B960" s="108"/>
      <c r="C960" s="111"/>
      <c r="D960" s="109"/>
    </row>
    <row r="961" spans="1:4">
      <c r="A961" s="138" t="s">
        <v>757</v>
      </c>
      <c r="B961" s="105">
        <f>SUM(B962:B965)</f>
        <v>228</v>
      </c>
      <c r="C961" s="106">
        <f>SUM(C962:C965)</f>
        <v>0</v>
      </c>
      <c r="D961" s="121">
        <v>0</v>
      </c>
    </row>
    <row r="962" hidden="1" spans="1:4">
      <c r="A962" s="139" t="s">
        <v>758</v>
      </c>
      <c r="B962" s="108"/>
      <c r="C962" s="111"/>
      <c r="D962" s="109"/>
    </row>
    <row r="963" spans="1:4">
      <c r="A963" s="138" t="s">
        <v>759</v>
      </c>
      <c r="B963" s="108">
        <v>228</v>
      </c>
      <c r="C963" s="106"/>
      <c r="D963" s="114">
        <v>0</v>
      </c>
    </row>
    <row r="964" hidden="1" spans="1:4">
      <c r="A964" s="139" t="s">
        <v>760</v>
      </c>
      <c r="B964" s="108"/>
      <c r="C964" s="111"/>
      <c r="D964" s="109"/>
    </row>
    <row r="965" hidden="1" spans="1:4">
      <c r="A965" s="139" t="s">
        <v>761</v>
      </c>
      <c r="B965" s="108"/>
      <c r="C965" s="111"/>
      <c r="D965" s="109"/>
    </row>
    <row r="966" spans="1:4">
      <c r="A966" s="138" t="s">
        <v>762</v>
      </c>
      <c r="B966" s="105">
        <f>SUM(B967:B968)</f>
        <v>136</v>
      </c>
      <c r="C966" s="106">
        <f>SUM(C967:C968)</f>
        <v>300</v>
      </c>
      <c r="D966" s="107">
        <f t="shared" ref="D966:D969" si="76">C966/B966</f>
        <v>2.20588235294118</v>
      </c>
    </row>
    <row r="967" spans="1:4">
      <c r="A967" s="138" t="s">
        <v>763</v>
      </c>
      <c r="B967" s="108">
        <v>136</v>
      </c>
      <c r="C967" s="106">
        <v>300</v>
      </c>
      <c r="D967" s="109">
        <f t="shared" si="76"/>
        <v>2.20588235294118</v>
      </c>
    </row>
    <row r="968" hidden="1" spans="1:4">
      <c r="A968" s="139" t="s">
        <v>764</v>
      </c>
      <c r="B968" s="108"/>
      <c r="C968" s="111"/>
      <c r="D968" s="109"/>
    </row>
    <row r="969" spans="1:4">
      <c r="A969" s="138" t="s">
        <v>765</v>
      </c>
      <c r="B969" s="101">
        <f>B970+B980+B996+B1001+B1012+B1019+B1027</f>
        <v>4973</v>
      </c>
      <c r="C969" s="106">
        <f>C970+C980+C996+C1001+C1012+C1019+C1027</f>
        <v>5255</v>
      </c>
      <c r="D969" s="103">
        <f t="shared" si="76"/>
        <v>1.05670621355319</v>
      </c>
    </row>
    <row r="970" hidden="1" spans="1:4">
      <c r="A970" s="137" t="s">
        <v>766</v>
      </c>
      <c r="B970" s="105"/>
      <c r="C970" s="120"/>
      <c r="D970" s="107"/>
    </row>
    <row r="971" hidden="1" spans="1:4">
      <c r="A971" s="139" t="s">
        <v>33</v>
      </c>
      <c r="B971" s="108"/>
      <c r="C971" s="111"/>
      <c r="D971" s="109"/>
    </row>
    <row r="972" hidden="1" spans="1:4">
      <c r="A972" s="139" t="s">
        <v>34</v>
      </c>
      <c r="B972" s="108"/>
      <c r="C972" s="111"/>
      <c r="D972" s="109"/>
    </row>
    <row r="973" hidden="1" spans="1:4">
      <c r="A973" s="139" t="s">
        <v>35</v>
      </c>
      <c r="B973" s="108"/>
      <c r="C973" s="111"/>
      <c r="D973" s="109"/>
    </row>
    <row r="974" hidden="1" spans="1:4">
      <c r="A974" s="139" t="s">
        <v>767</v>
      </c>
      <c r="B974" s="108"/>
      <c r="C974" s="111"/>
      <c r="D974" s="109"/>
    </row>
    <row r="975" hidden="1" spans="1:4">
      <c r="A975" s="139" t="s">
        <v>768</v>
      </c>
      <c r="B975" s="108"/>
      <c r="C975" s="111"/>
      <c r="D975" s="109"/>
    </row>
    <row r="976" hidden="1" spans="1:4">
      <c r="A976" s="139" t="s">
        <v>769</v>
      </c>
      <c r="B976" s="108"/>
      <c r="C976" s="111"/>
      <c r="D976" s="109"/>
    </row>
    <row r="977" hidden="1" spans="1:4">
      <c r="A977" s="139" t="s">
        <v>770</v>
      </c>
      <c r="B977" s="108"/>
      <c r="C977" s="111"/>
      <c r="D977" s="109"/>
    </row>
    <row r="978" hidden="1" spans="1:4">
      <c r="A978" s="139" t="s">
        <v>771</v>
      </c>
      <c r="B978" s="108"/>
      <c r="C978" s="111"/>
      <c r="D978" s="109"/>
    </row>
    <row r="979" hidden="1" spans="1:4">
      <c r="A979" s="139" t="s">
        <v>772</v>
      </c>
      <c r="B979" s="108"/>
      <c r="C979" s="111"/>
      <c r="D979" s="109"/>
    </row>
    <row r="980" hidden="1" spans="1:4">
      <c r="A980" s="137" t="s">
        <v>773</v>
      </c>
      <c r="B980" s="105"/>
      <c r="C980" s="120"/>
      <c r="D980" s="107"/>
    </row>
    <row r="981" hidden="1" spans="1:4">
      <c r="A981" s="139" t="s">
        <v>33</v>
      </c>
      <c r="B981" s="108"/>
      <c r="C981" s="111"/>
      <c r="D981" s="109"/>
    </row>
    <row r="982" hidden="1" spans="1:4">
      <c r="A982" s="139" t="s">
        <v>34</v>
      </c>
      <c r="B982" s="108"/>
      <c r="C982" s="111"/>
      <c r="D982" s="109"/>
    </row>
    <row r="983" hidden="1" spans="1:4">
      <c r="A983" s="139" t="s">
        <v>35</v>
      </c>
      <c r="B983" s="108"/>
      <c r="C983" s="111"/>
      <c r="D983" s="109"/>
    </row>
    <row r="984" hidden="1" spans="1:4">
      <c r="A984" s="139" t="s">
        <v>774</v>
      </c>
      <c r="B984" s="108"/>
      <c r="C984" s="111"/>
      <c r="D984" s="109"/>
    </row>
    <row r="985" hidden="1" spans="1:4">
      <c r="A985" s="139" t="s">
        <v>775</v>
      </c>
      <c r="B985" s="108"/>
      <c r="C985" s="111"/>
      <c r="D985" s="109"/>
    </row>
    <row r="986" hidden="1" spans="1:4">
      <c r="A986" s="139" t="s">
        <v>776</v>
      </c>
      <c r="B986" s="108"/>
      <c r="C986" s="111"/>
      <c r="D986" s="109"/>
    </row>
    <row r="987" hidden="1" spans="1:4">
      <c r="A987" s="139" t="s">
        <v>777</v>
      </c>
      <c r="B987" s="108"/>
      <c r="C987" s="111"/>
      <c r="D987" s="109"/>
    </row>
    <row r="988" hidden="1" spans="1:4">
      <c r="A988" s="139" t="s">
        <v>778</v>
      </c>
      <c r="B988" s="108"/>
      <c r="C988" s="111"/>
      <c r="D988" s="109"/>
    </row>
    <row r="989" hidden="1" spans="1:4">
      <c r="A989" s="139" t="s">
        <v>779</v>
      </c>
      <c r="B989" s="108"/>
      <c r="C989" s="111"/>
      <c r="D989" s="109"/>
    </row>
    <row r="990" hidden="1" spans="1:4">
      <c r="A990" s="139" t="s">
        <v>780</v>
      </c>
      <c r="B990" s="108"/>
      <c r="C990" s="111"/>
      <c r="D990" s="109"/>
    </row>
    <row r="991" hidden="1" spans="1:4">
      <c r="A991" s="139" t="s">
        <v>781</v>
      </c>
      <c r="B991" s="108"/>
      <c r="C991" s="111"/>
      <c r="D991" s="109"/>
    </row>
    <row r="992" hidden="1" spans="1:4">
      <c r="A992" s="139" t="s">
        <v>782</v>
      </c>
      <c r="B992" s="108"/>
      <c r="C992" s="111"/>
      <c r="D992" s="109"/>
    </row>
    <row r="993" hidden="1" spans="1:4">
      <c r="A993" s="139" t="s">
        <v>783</v>
      </c>
      <c r="B993" s="108"/>
      <c r="C993" s="111"/>
      <c r="D993" s="109"/>
    </row>
    <row r="994" hidden="1" spans="1:4">
      <c r="A994" s="139" t="s">
        <v>784</v>
      </c>
      <c r="B994" s="108"/>
      <c r="C994" s="111"/>
      <c r="D994" s="109"/>
    </row>
    <row r="995" hidden="1" spans="1:4">
      <c r="A995" s="139" t="s">
        <v>785</v>
      </c>
      <c r="B995" s="108"/>
      <c r="C995" s="111"/>
      <c r="D995" s="109"/>
    </row>
    <row r="996" hidden="1" spans="1:4">
      <c r="A996" s="137" t="s">
        <v>786</v>
      </c>
      <c r="B996" s="105"/>
      <c r="C996" s="120"/>
      <c r="D996" s="107"/>
    </row>
    <row r="997" hidden="1" spans="1:4">
      <c r="A997" s="139" t="s">
        <v>33</v>
      </c>
      <c r="B997" s="108"/>
      <c r="C997" s="111"/>
      <c r="D997" s="109"/>
    </row>
    <row r="998" hidden="1" spans="1:4">
      <c r="A998" s="139" t="s">
        <v>34</v>
      </c>
      <c r="B998" s="108"/>
      <c r="C998" s="111"/>
      <c r="D998" s="109"/>
    </row>
    <row r="999" hidden="1" spans="1:4">
      <c r="A999" s="139" t="s">
        <v>35</v>
      </c>
      <c r="B999" s="108"/>
      <c r="C999" s="111"/>
      <c r="D999" s="109"/>
    </row>
    <row r="1000" hidden="1" spans="1:4">
      <c r="A1000" s="139" t="s">
        <v>787</v>
      </c>
      <c r="B1000" s="108"/>
      <c r="C1000" s="111"/>
      <c r="D1000" s="109"/>
    </row>
    <row r="1001" spans="1:4">
      <c r="A1001" s="138" t="s">
        <v>788</v>
      </c>
      <c r="B1001" s="105">
        <f>SUM(B1002:B1011)</f>
        <v>2536</v>
      </c>
      <c r="C1001" s="106">
        <f>SUM(C1002:C1011)</f>
        <v>2855</v>
      </c>
      <c r="D1001" s="107">
        <f t="shared" ref="D1001:D1003" si="77">C1001/B1001</f>
        <v>1.12578864353312</v>
      </c>
    </row>
    <row r="1002" spans="1:4">
      <c r="A1002" s="138" t="s">
        <v>33</v>
      </c>
      <c r="B1002" s="108">
        <v>268</v>
      </c>
      <c r="C1002" s="106">
        <v>475</v>
      </c>
      <c r="D1002" s="109">
        <f t="shared" si="77"/>
        <v>1.77238805970149</v>
      </c>
    </row>
    <row r="1003" spans="1:4">
      <c r="A1003" s="138" t="s">
        <v>34</v>
      </c>
      <c r="B1003" s="108">
        <v>1114</v>
      </c>
      <c r="C1003" s="106">
        <v>1880</v>
      </c>
      <c r="D1003" s="109">
        <f t="shared" si="77"/>
        <v>1.68761220825853</v>
      </c>
    </row>
    <row r="1004" hidden="1" spans="1:4">
      <c r="A1004" s="139" t="s">
        <v>35</v>
      </c>
      <c r="B1004" s="108"/>
      <c r="C1004" s="111" t="s">
        <v>789</v>
      </c>
      <c r="D1004" s="109"/>
    </row>
    <row r="1005" hidden="1" spans="1:4">
      <c r="A1005" s="139" t="s">
        <v>790</v>
      </c>
      <c r="B1005" s="108"/>
      <c r="C1005" s="111"/>
      <c r="D1005" s="109"/>
    </row>
    <row r="1006" hidden="1" spans="1:4">
      <c r="A1006" s="139" t="s">
        <v>791</v>
      </c>
      <c r="B1006" s="108"/>
      <c r="C1006" s="111"/>
      <c r="D1006" s="109"/>
    </row>
    <row r="1007" hidden="1" spans="1:4">
      <c r="A1007" s="139" t="s">
        <v>792</v>
      </c>
      <c r="B1007" s="108"/>
      <c r="C1007" s="111"/>
      <c r="D1007" s="109"/>
    </row>
    <row r="1008" spans="1:4">
      <c r="A1008" s="138" t="s">
        <v>793</v>
      </c>
      <c r="B1008" s="108">
        <v>4</v>
      </c>
      <c r="C1008" s="106"/>
      <c r="D1008" s="114">
        <v>0</v>
      </c>
    </row>
    <row r="1009" hidden="1" spans="1:4">
      <c r="A1009" s="139" t="s">
        <v>794</v>
      </c>
      <c r="B1009" s="108"/>
      <c r="C1009" s="111"/>
      <c r="D1009" s="109"/>
    </row>
    <row r="1010" hidden="1" spans="1:4">
      <c r="A1010" s="139" t="s">
        <v>42</v>
      </c>
      <c r="B1010" s="108"/>
      <c r="C1010" s="111"/>
      <c r="D1010" s="109"/>
    </row>
    <row r="1011" spans="1:4">
      <c r="A1011" s="138" t="s">
        <v>795</v>
      </c>
      <c r="B1011" s="108">
        <v>1150</v>
      </c>
      <c r="C1011" s="106">
        <v>500</v>
      </c>
      <c r="D1011" s="109">
        <f>C1011/B1011</f>
        <v>0.434782608695652</v>
      </c>
    </row>
    <row r="1012" hidden="1" spans="1:4">
      <c r="A1012" s="137" t="s">
        <v>796</v>
      </c>
      <c r="B1012" s="105"/>
      <c r="C1012" s="120"/>
      <c r="D1012" s="107"/>
    </row>
    <row r="1013" hidden="1" spans="1:4">
      <c r="A1013" s="139" t="s">
        <v>33</v>
      </c>
      <c r="B1013" s="108"/>
      <c r="C1013" s="111"/>
      <c r="D1013" s="109"/>
    </row>
    <row r="1014" hidden="1" spans="1:4">
      <c r="A1014" s="139" t="s">
        <v>34</v>
      </c>
      <c r="B1014" s="108"/>
      <c r="C1014" s="111"/>
      <c r="D1014" s="109"/>
    </row>
    <row r="1015" hidden="1" spans="1:4">
      <c r="A1015" s="139" t="s">
        <v>35</v>
      </c>
      <c r="B1015" s="108"/>
      <c r="C1015" s="111"/>
      <c r="D1015" s="109"/>
    </row>
    <row r="1016" hidden="1" spans="1:4">
      <c r="A1016" s="139" t="s">
        <v>797</v>
      </c>
      <c r="B1016" s="108"/>
      <c r="C1016" s="111"/>
      <c r="D1016" s="109"/>
    </row>
    <row r="1017" hidden="1" spans="1:4">
      <c r="A1017" s="139" t="s">
        <v>798</v>
      </c>
      <c r="B1017" s="108"/>
      <c r="C1017" s="111"/>
      <c r="D1017" s="109"/>
    </row>
    <row r="1018" hidden="1" spans="1:4">
      <c r="A1018" s="139" t="s">
        <v>799</v>
      </c>
      <c r="B1018" s="108"/>
      <c r="C1018" s="111"/>
      <c r="D1018" s="109"/>
    </row>
    <row r="1019" spans="1:4">
      <c r="A1019" s="138" t="s">
        <v>800</v>
      </c>
      <c r="B1019" s="105">
        <f>SUM(B1020:B1026)</f>
        <v>2437</v>
      </c>
      <c r="C1019" s="106">
        <f>SUM(C1020:C1026)</f>
        <v>2400</v>
      </c>
      <c r="D1019" s="107">
        <f>C1019/B1019</f>
        <v>0.984817398440706</v>
      </c>
    </row>
    <row r="1020" spans="1:4">
      <c r="A1020" s="138" t="s">
        <v>33</v>
      </c>
      <c r="B1020" s="108">
        <v>1</v>
      </c>
      <c r="C1020" s="106"/>
      <c r="D1020" s="114">
        <v>0</v>
      </c>
    </row>
    <row r="1021" hidden="1" spans="1:4">
      <c r="A1021" s="139" t="s">
        <v>34</v>
      </c>
      <c r="B1021" s="108"/>
      <c r="C1021" s="111"/>
      <c r="D1021" s="109"/>
    </row>
    <row r="1022" hidden="1" spans="1:4">
      <c r="A1022" s="139" t="s">
        <v>35</v>
      </c>
      <c r="B1022" s="108"/>
      <c r="C1022" s="111"/>
      <c r="D1022" s="109"/>
    </row>
    <row r="1023" hidden="1" spans="1:4">
      <c r="A1023" s="139" t="s">
        <v>801</v>
      </c>
      <c r="B1023" s="108"/>
      <c r="C1023" s="111"/>
      <c r="D1023" s="109"/>
    </row>
    <row r="1024" spans="1:4">
      <c r="A1024" s="138" t="s">
        <v>802</v>
      </c>
      <c r="B1024" s="108">
        <v>1000</v>
      </c>
      <c r="C1024" s="106">
        <v>1000</v>
      </c>
      <c r="D1024" s="109">
        <f>C1024/B1024</f>
        <v>1</v>
      </c>
    </row>
    <row r="1025" hidden="1" spans="1:4">
      <c r="A1025" s="139" t="s">
        <v>803</v>
      </c>
      <c r="B1025" s="108"/>
      <c r="C1025" s="111"/>
      <c r="D1025" s="109"/>
    </row>
    <row r="1026" spans="1:4">
      <c r="A1026" s="138" t="s">
        <v>804</v>
      </c>
      <c r="B1026" s="108">
        <v>1436</v>
      </c>
      <c r="C1026" s="106">
        <v>1400</v>
      </c>
      <c r="D1026" s="109">
        <f>C1026/B1026</f>
        <v>0.974930362116992</v>
      </c>
    </row>
    <row r="1027" hidden="1" spans="1:4">
      <c r="A1027" s="137" t="s">
        <v>805</v>
      </c>
      <c r="B1027" s="105"/>
      <c r="C1027" s="120"/>
      <c r="D1027" s="107"/>
    </row>
    <row r="1028" hidden="1" spans="1:4">
      <c r="A1028" s="139" t="s">
        <v>806</v>
      </c>
      <c r="B1028" s="108"/>
      <c r="C1028" s="111"/>
      <c r="D1028" s="109"/>
    </row>
    <row r="1029" hidden="1" spans="1:4">
      <c r="A1029" s="139" t="s">
        <v>807</v>
      </c>
      <c r="B1029" s="108"/>
      <c r="C1029" s="111"/>
      <c r="D1029" s="109"/>
    </row>
    <row r="1030" hidden="1" spans="1:4">
      <c r="A1030" s="139" t="s">
        <v>808</v>
      </c>
      <c r="B1030" s="108"/>
      <c r="C1030" s="111"/>
      <c r="D1030" s="109"/>
    </row>
    <row r="1031" hidden="1" spans="1:4">
      <c r="A1031" s="139" t="s">
        <v>809</v>
      </c>
      <c r="B1031" s="108"/>
      <c r="C1031" s="111"/>
      <c r="D1031" s="109"/>
    </row>
    <row r="1032" hidden="1" spans="1:4">
      <c r="A1032" s="139" t="s">
        <v>810</v>
      </c>
      <c r="B1032" s="108"/>
      <c r="C1032" s="111"/>
      <c r="D1032" s="109"/>
    </row>
    <row r="1033" spans="1:4">
      <c r="A1033" s="138" t="s">
        <v>811</v>
      </c>
      <c r="B1033" s="101">
        <f>B1034+B1044+B1050</f>
        <v>968</v>
      </c>
      <c r="C1033" s="106">
        <f>C1034+C1044+C1050</f>
        <v>586</v>
      </c>
      <c r="D1033" s="103">
        <f t="shared" ref="D1033:D1036" si="78">C1033/B1033</f>
        <v>0.605371900826446</v>
      </c>
    </row>
    <row r="1034" spans="1:4">
      <c r="A1034" s="138" t="s">
        <v>812</v>
      </c>
      <c r="B1034" s="105">
        <f>SUM(B1035:B1043)</f>
        <v>377</v>
      </c>
      <c r="C1034" s="106">
        <f>SUM(C1035:C1043)</f>
        <v>286</v>
      </c>
      <c r="D1034" s="107">
        <f t="shared" si="78"/>
        <v>0.758620689655172</v>
      </c>
    </row>
    <row r="1035" spans="1:4">
      <c r="A1035" s="138" t="s">
        <v>33</v>
      </c>
      <c r="B1035" s="108">
        <v>320</v>
      </c>
      <c r="C1035" s="106">
        <v>262</v>
      </c>
      <c r="D1035" s="109">
        <f t="shared" si="78"/>
        <v>0.81875</v>
      </c>
    </row>
    <row r="1036" spans="1:4">
      <c r="A1036" s="138" t="s">
        <v>34</v>
      </c>
      <c r="B1036" s="108">
        <v>12</v>
      </c>
      <c r="C1036" s="106">
        <v>24</v>
      </c>
      <c r="D1036" s="109">
        <f t="shared" si="78"/>
        <v>2</v>
      </c>
    </row>
    <row r="1037" hidden="1" spans="1:4">
      <c r="A1037" s="139" t="s">
        <v>35</v>
      </c>
      <c r="B1037" s="108"/>
      <c r="C1037" s="111"/>
      <c r="D1037" s="109"/>
    </row>
    <row r="1038" hidden="1" spans="1:4">
      <c r="A1038" s="139" t="s">
        <v>813</v>
      </c>
      <c r="B1038" s="108"/>
      <c r="C1038" s="111"/>
      <c r="D1038" s="109"/>
    </row>
    <row r="1039" hidden="1" spans="1:4">
      <c r="A1039" s="139" t="s">
        <v>814</v>
      </c>
      <c r="B1039" s="108"/>
      <c r="C1039" s="111"/>
      <c r="D1039" s="109"/>
    </row>
    <row r="1040" hidden="1" spans="1:4">
      <c r="A1040" s="139" t="s">
        <v>815</v>
      </c>
      <c r="B1040" s="108"/>
      <c r="C1040" s="111"/>
      <c r="D1040" s="109"/>
    </row>
    <row r="1041" hidden="1" spans="1:4">
      <c r="A1041" s="139" t="s">
        <v>816</v>
      </c>
      <c r="B1041" s="108"/>
      <c r="C1041" s="111"/>
      <c r="D1041" s="109"/>
    </row>
    <row r="1042" hidden="1" spans="1:4">
      <c r="A1042" s="139" t="s">
        <v>42</v>
      </c>
      <c r="B1042" s="108"/>
      <c r="C1042" s="111"/>
      <c r="D1042" s="109"/>
    </row>
    <row r="1043" spans="1:4">
      <c r="A1043" s="138" t="s">
        <v>817</v>
      </c>
      <c r="B1043" s="108">
        <v>45</v>
      </c>
      <c r="C1043" s="106"/>
      <c r="D1043" s="114">
        <v>0</v>
      </c>
    </row>
    <row r="1044" spans="1:4">
      <c r="A1044" s="138" t="s">
        <v>818</v>
      </c>
      <c r="B1044" s="105">
        <f>SUM(B1045:B1049)</f>
        <v>479</v>
      </c>
      <c r="C1044" s="106">
        <f>SUM(C1045:C1049)</f>
        <v>300</v>
      </c>
      <c r="D1044" s="107">
        <f>C1044/B1044</f>
        <v>0.626304801670146</v>
      </c>
    </row>
    <row r="1045" hidden="1" spans="1:4">
      <c r="A1045" s="139" t="s">
        <v>33</v>
      </c>
      <c r="B1045" s="108"/>
      <c r="C1045" s="111"/>
      <c r="D1045" s="109"/>
    </row>
    <row r="1046" hidden="1" spans="1:4">
      <c r="A1046" s="139" t="s">
        <v>34</v>
      </c>
      <c r="B1046" s="108"/>
      <c r="C1046" s="111"/>
      <c r="D1046" s="109"/>
    </row>
    <row r="1047" hidden="1" spans="1:4">
      <c r="A1047" s="139" t="s">
        <v>35</v>
      </c>
      <c r="B1047" s="108"/>
      <c r="C1047" s="111"/>
      <c r="D1047" s="109"/>
    </row>
    <row r="1048" hidden="1" spans="1:4">
      <c r="A1048" s="139" t="s">
        <v>819</v>
      </c>
      <c r="B1048" s="108"/>
      <c r="C1048" s="111"/>
      <c r="D1048" s="109"/>
    </row>
    <row r="1049" spans="1:4">
      <c r="A1049" s="138" t="s">
        <v>820</v>
      </c>
      <c r="B1049" s="108">
        <v>479</v>
      </c>
      <c r="C1049" s="106">
        <v>300</v>
      </c>
      <c r="D1049" s="109">
        <f>C1049/B1049</f>
        <v>0.626304801670146</v>
      </c>
    </row>
    <row r="1050" spans="1:4">
      <c r="A1050" s="138" t="s">
        <v>821</v>
      </c>
      <c r="B1050" s="105">
        <f>SUM(B1051:B1052)</f>
        <v>112</v>
      </c>
      <c r="C1050" s="106">
        <f>SUM(C1051:C1052)</f>
        <v>0</v>
      </c>
      <c r="D1050" s="121">
        <v>0</v>
      </c>
    </row>
    <row r="1051" hidden="1" spans="1:4">
      <c r="A1051" s="139" t="s">
        <v>822</v>
      </c>
      <c r="B1051" s="108"/>
      <c r="C1051" s="111"/>
      <c r="D1051" s="109"/>
    </row>
    <row r="1052" spans="1:4">
      <c r="A1052" s="138" t="s">
        <v>823</v>
      </c>
      <c r="B1052" s="108">
        <v>112</v>
      </c>
      <c r="C1052" s="106"/>
      <c r="D1052" s="114">
        <v>0</v>
      </c>
    </row>
    <row r="1053" spans="1:4">
      <c r="A1053" s="138" t="s">
        <v>824</v>
      </c>
      <c r="B1053" s="101">
        <f>B1054+B1061+B1071+B1077+B1080</f>
        <v>63</v>
      </c>
      <c r="C1053" s="106">
        <f>C1054+C1061+C1071+C1077+C1080</f>
        <v>60</v>
      </c>
      <c r="D1053" s="103">
        <f>C1053/B1053</f>
        <v>0.952380952380952</v>
      </c>
    </row>
    <row r="1054" hidden="1" spans="1:4">
      <c r="A1054" s="137" t="s">
        <v>825</v>
      </c>
      <c r="B1054" s="105"/>
      <c r="C1054" s="120"/>
      <c r="D1054" s="107"/>
    </row>
    <row r="1055" hidden="1" spans="1:4">
      <c r="A1055" s="139" t="s">
        <v>33</v>
      </c>
      <c r="B1055" s="108"/>
      <c r="C1055" s="111"/>
      <c r="D1055" s="109"/>
    </row>
    <row r="1056" hidden="1" spans="1:4">
      <c r="A1056" s="139" t="s">
        <v>34</v>
      </c>
      <c r="B1056" s="108"/>
      <c r="C1056" s="111"/>
      <c r="D1056" s="109"/>
    </row>
    <row r="1057" hidden="1" spans="1:4">
      <c r="A1057" s="139" t="s">
        <v>35</v>
      </c>
      <c r="B1057" s="108"/>
      <c r="C1057" s="111"/>
      <c r="D1057" s="109"/>
    </row>
    <row r="1058" hidden="1" spans="1:4">
      <c r="A1058" s="139" t="s">
        <v>826</v>
      </c>
      <c r="B1058" s="108"/>
      <c r="C1058" s="111"/>
      <c r="D1058" s="109"/>
    </row>
    <row r="1059" hidden="1" spans="1:4">
      <c r="A1059" s="139" t="s">
        <v>42</v>
      </c>
      <c r="B1059" s="108"/>
      <c r="C1059" s="111"/>
      <c r="D1059" s="109"/>
    </row>
    <row r="1060" hidden="1" spans="1:4">
      <c r="A1060" s="139" t="s">
        <v>827</v>
      </c>
      <c r="B1060" s="108"/>
      <c r="C1060" s="111"/>
      <c r="D1060" s="109"/>
    </row>
    <row r="1061" hidden="1" spans="1:4">
      <c r="A1061" s="137" t="s">
        <v>828</v>
      </c>
      <c r="B1061" s="105"/>
      <c r="C1061" s="120"/>
      <c r="D1061" s="107"/>
    </row>
    <row r="1062" hidden="1" spans="1:4">
      <c r="A1062" s="139" t="s">
        <v>829</v>
      </c>
      <c r="B1062" s="108"/>
      <c r="C1062" s="111"/>
      <c r="D1062" s="109"/>
    </row>
    <row r="1063" hidden="1" spans="1:4">
      <c r="A1063" s="139" t="s">
        <v>830</v>
      </c>
      <c r="B1063" s="108"/>
      <c r="C1063" s="111"/>
      <c r="D1063" s="109"/>
    </row>
    <row r="1064" hidden="1" spans="1:4">
      <c r="A1064" s="139" t="s">
        <v>831</v>
      </c>
      <c r="B1064" s="108"/>
      <c r="C1064" s="111"/>
      <c r="D1064" s="109"/>
    </row>
    <row r="1065" hidden="1" spans="1:4">
      <c r="A1065" s="139" t="s">
        <v>832</v>
      </c>
      <c r="B1065" s="108"/>
      <c r="C1065" s="111"/>
      <c r="D1065" s="109"/>
    </row>
    <row r="1066" hidden="1" spans="1:4">
      <c r="A1066" s="139" t="s">
        <v>833</v>
      </c>
      <c r="B1066" s="108"/>
      <c r="C1066" s="111"/>
      <c r="D1066" s="109"/>
    </row>
    <row r="1067" hidden="1" spans="1:4">
      <c r="A1067" s="139" t="s">
        <v>834</v>
      </c>
      <c r="B1067" s="108"/>
      <c r="C1067" s="111"/>
      <c r="D1067" s="109"/>
    </row>
    <row r="1068" hidden="1" spans="1:4">
      <c r="A1068" s="139" t="s">
        <v>835</v>
      </c>
      <c r="B1068" s="108"/>
      <c r="C1068" s="111"/>
      <c r="D1068" s="109"/>
    </row>
    <row r="1069" hidden="1" spans="1:4">
      <c r="A1069" s="139" t="s">
        <v>836</v>
      </c>
      <c r="B1069" s="108"/>
      <c r="C1069" s="111"/>
      <c r="D1069" s="109"/>
    </row>
    <row r="1070" hidden="1" spans="1:4">
      <c r="A1070" s="139" t="s">
        <v>837</v>
      </c>
      <c r="B1070" s="108"/>
      <c r="C1070" s="111"/>
      <c r="D1070" s="109"/>
    </row>
    <row r="1071" hidden="1" spans="1:4">
      <c r="A1071" s="137" t="s">
        <v>838</v>
      </c>
      <c r="B1071" s="105"/>
      <c r="C1071" s="120"/>
      <c r="D1071" s="107"/>
    </row>
    <row r="1072" hidden="1" spans="1:4">
      <c r="A1072" s="139" t="s">
        <v>839</v>
      </c>
      <c r="B1072" s="108"/>
      <c r="C1072" s="111"/>
      <c r="D1072" s="109"/>
    </row>
    <row r="1073" hidden="1" spans="1:4">
      <c r="A1073" s="140" t="s">
        <v>840</v>
      </c>
      <c r="B1073" s="108"/>
      <c r="C1073" s="111"/>
      <c r="D1073" s="109"/>
    </row>
    <row r="1074" hidden="1" spans="1:4">
      <c r="A1074" s="139" t="s">
        <v>841</v>
      </c>
      <c r="B1074" s="108"/>
      <c r="C1074" s="111"/>
      <c r="D1074" s="109"/>
    </row>
    <row r="1075" hidden="1" spans="1:4">
      <c r="A1075" s="139" t="s">
        <v>842</v>
      </c>
      <c r="B1075" s="108"/>
      <c r="C1075" s="111"/>
      <c r="D1075" s="109"/>
    </row>
    <row r="1076" hidden="1" spans="1:4">
      <c r="A1076" s="139" t="s">
        <v>843</v>
      </c>
      <c r="B1076" s="108"/>
      <c r="C1076" s="111"/>
      <c r="D1076" s="109"/>
    </row>
    <row r="1077" hidden="1" spans="1:4">
      <c r="A1077" s="137" t="s">
        <v>844</v>
      </c>
      <c r="B1077" s="105"/>
      <c r="C1077" s="120"/>
      <c r="D1077" s="107"/>
    </row>
    <row r="1078" hidden="1" spans="1:4">
      <c r="A1078" s="139" t="s">
        <v>845</v>
      </c>
      <c r="B1078" s="108"/>
      <c r="C1078" s="111"/>
      <c r="D1078" s="109"/>
    </row>
    <row r="1079" hidden="1" spans="1:4">
      <c r="A1079" s="139" t="s">
        <v>846</v>
      </c>
      <c r="B1079" s="108"/>
      <c r="C1079" s="111"/>
      <c r="D1079" s="109"/>
    </row>
    <row r="1080" spans="1:4">
      <c r="A1080" s="138" t="s">
        <v>847</v>
      </c>
      <c r="B1080" s="105">
        <f>SUM(B1081:B1082)</f>
        <v>63</v>
      </c>
      <c r="C1080" s="106">
        <f>SUM(C1081:C1082)</f>
        <v>60</v>
      </c>
      <c r="D1080" s="107">
        <f t="shared" ref="D1080:D1082" si="79">C1080/B1080</f>
        <v>0.952380952380952</v>
      </c>
    </row>
    <row r="1081" spans="1:4">
      <c r="A1081" s="138" t="s">
        <v>848</v>
      </c>
      <c r="B1081" s="108">
        <v>52</v>
      </c>
      <c r="C1081" s="106">
        <v>50</v>
      </c>
      <c r="D1081" s="109">
        <f t="shared" si="79"/>
        <v>0.961538461538462</v>
      </c>
    </row>
    <row r="1082" spans="1:4">
      <c r="A1082" s="138" t="s">
        <v>849</v>
      </c>
      <c r="B1082" s="108">
        <v>11</v>
      </c>
      <c r="C1082" s="106">
        <v>10</v>
      </c>
      <c r="D1082" s="109">
        <f t="shared" si="79"/>
        <v>0.909090909090909</v>
      </c>
    </row>
    <row r="1083" hidden="1" spans="1:4">
      <c r="A1083" s="141" t="s">
        <v>850</v>
      </c>
      <c r="B1083" s="101">
        <f>SUM(B1084:B1092)</f>
        <v>0</v>
      </c>
      <c r="C1083" s="132">
        <f>SUM(C1084:C1092)</f>
        <v>0</v>
      </c>
      <c r="D1083" s="103"/>
    </row>
    <row r="1084" hidden="1" spans="1:4">
      <c r="A1084" s="139" t="s">
        <v>851</v>
      </c>
      <c r="B1084" s="108"/>
      <c r="C1084" s="111"/>
      <c r="D1084" s="109"/>
    </row>
    <row r="1085" hidden="1" spans="1:4">
      <c r="A1085" s="139" t="s">
        <v>852</v>
      </c>
      <c r="B1085" s="108"/>
      <c r="C1085" s="111"/>
      <c r="D1085" s="109"/>
    </row>
    <row r="1086" hidden="1" spans="1:4">
      <c r="A1086" s="139" t="s">
        <v>853</v>
      </c>
      <c r="B1086" s="108"/>
      <c r="C1086" s="111"/>
      <c r="D1086" s="109"/>
    </row>
    <row r="1087" hidden="1" spans="1:4">
      <c r="A1087" s="139" t="s">
        <v>854</v>
      </c>
      <c r="B1087" s="108"/>
      <c r="C1087" s="111"/>
      <c r="D1087" s="109"/>
    </row>
    <row r="1088" hidden="1" spans="1:4">
      <c r="A1088" s="139" t="s">
        <v>855</v>
      </c>
      <c r="B1088" s="108"/>
      <c r="C1088" s="111"/>
      <c r="D1088" s="109"/>
    </row>
    <row r="1089" hidden="1" spans="1:4">
      <c r="A1089" s="139" t="s">
        <v>856</v>
      </c>
      <c r="B1089" s="108"/>
      <c r="C1089" s="111"/>
      <c r="D1089" s="109"/>
    </row>
    <row r="1090" hidden="1" spans="1:4">
      <c r="A1090" s="139" t="s">
        <v>857</v>
      </c>
      <c r="B1090" s="108"/>
      <c r="C1090" s="111"/>
      <c r="D1090" s="109"/>
    </row>
    <row r="1091" hidden="1" spans="1:4">
      <c r="A1091" s="139" t="s">
        <v>858</v>
      </c>
      <c r="B1091" s="108"/>
      <c r="C1091" s="111"/>
      <c r="D1091" s="109"/>
    </row>
    <row r="1092" hidden="1" spans="1:4">
      <c r="A1092" s="139" t="s">
        <v>859</v>
      </c>
      <c r="B1092" s="108"/>
      <c r="C1092" s="111"/>
      <c r="D1092" s="109"/>
    </row>
    <row r="1093" spans="1:4">
      <c r="A1093" s="138" t="s">
        <v>860</v>
      </c>
      <c r="B1093" s="101">
        <f>B1094+B1121+B1136</f>
        <v>2864</v>
      </c>
      <c r="C1093" s="106">
        <f>C1094+C1121+C1136</f>
        <v>2328</v>
      </c>
      <c r="D1093" s="103">
        <f t="shared" ref="D1093:D1096" si="80">C1093/B1093</f>
        <v>0.812849162011173</v>
      </c>
    </row>
    <row r="1094" spans="1:4">
      <c r="A1094" s="138" t="s">
        <v>861</v>
      </c>
      <c r="B1094" s="105">
        <f>SUM(B1095:B1120)</f>
        <v>2743</v>
      </c>
      <c r="C1094" s="106">
        <f>SUM(C1095:C1120)</f>
        <v>2262</v>
      </c>
      <c r="D1094" s="107">
        <f t="shared" si="80"/>
        <v>0.824644549763033</v>
      </c>
    </row>
    <row r="1095" spans="1:4">
      <c r="A1095" s="138" t="s">
        <v>33</v>
      </c>
      <c r="B1095" s="108">
        <v>1299</v>
      </c>
      <c r="C1095" s="106">
        <v>2013</v>
      </c>
      <c r="D1095" s="109">
        <f t="shared" si="80"/>
        <v>1.54965357967667</v>
      </c>
    </row>
    <row r="1096" spans="1:4">
      <c r="A1096" s="138" t="s">
        <v>34</v>
      </c>
      <c r="B1096" s="108">
        <v>162</v>
      </c>
      <c r="C1096" s="106">
        <v>144</v>
      </c>
      <c r="D1096" s="109">
        <f t="shared" si="80"/>
        <v>0.888888888888889</v>
      </c>
    </row>
    <row r="1097" hidden="1" spans="1:4">
      <c r="A1097" s="139" t="s">
        <v>35</v>
      </c>
      <c r="B1097" s="108"/>
      <c r="C1097" s="111"/>
      <c r="D1097" s="109"/>
    </row>
    <row r="1098" spans="1:4">
      <c r="A1098" s="138" t="s">
        <v>862</v>
      </c>
      <c r="B1098" s="108">
        <v>952</v>
      </c>
      <c r="C1098" s="106">
        <v>15</v>
      </c>
      <c r="D1098" s="109">
        <f>C1098/B1098</f>
        <v>0.0157563025210084</v>
      </c>
    </row>
    <row r="1099" spans="1:4">
      <c r="A1099" s="138" t="s">
        <v>863</v>
      </c>
      <c r="B1099" s="108">
        <v>103</v>
      </c>
      <c r="C1099" s="106"/>
      <c r="D1099" s="114">
        <v>0</v>
      </c>
    </row>
    <row r="1100" spans="1:4">
      <c r="A1100" s="138" t="s">
        <v>864</v>
      </c>
      <c r="B1100" s="108">
        <v>22</v>
      </c>
      <c r="C1100" s="106"/>
      <c r="D1100" s="114">
        <v>0</v>
      </c>
    </row>
    <row r="1101" hidden="1" spans="1:4">
      <c r="A1101" s="139" t="s">
        <v>865</v>
      </c>
      <c r="B1101" s="108"/>
      <c r="C1101" s="111"/>
      <c r="D1101" s="109"/>
    </row>
    <row r="1102" spans="1:4">
      <c r="A1102" s="138" t="s">
        <v>866</v>
      </c>
      <c r="B1102" s="108">
        <v>126</v>
      </c>
      <c r="C1102" s="106"/>
      <c r="D1102" s="114">
        <v>0</v>
      </c>
    </row>
    <row r="1103" spans="1:4">
      <c r="A1103" s="138" t="s">
        <v>867</v>
      </c>
      <c r="B1103" s="108">
        <v>41</v>
      </c>
      <c r="C1103" s="106"/>
      <c r="D1103" s="114">
        <v>0</v>
      </c>
    </row>
    <row r="1104" hidden="1" spans="1:4">
      <c r="A1104" s="139" t="s">
        <v>868</v>
      </c>
      <c r="B1104" s="108"/>
      <c r="C1104" s="111"/>
      <c r="D1104" s="109"/>
    </row>
    <row r="1105" hidden="1" spans="1:4">
      <c r="A1105" s="139" t="s">
        <v>869</v>
      </c>
      <c r="B1105" s="108"/>
      <c r="C1105" s="111"/>
      <c r="D1105" s="109"/>
    </row>
    <row r="1106" hidden="1" spans="1:4">
      <c r="A1106" s="139" t="s">
        <v>870</v>
      </c>
      <c r="B1106" s="108"/>
      <c r="C1106" s="111"/>
      <c r="D1106" s="109"/>
    </row>
    <row r="1107" hidden="1" spans="1:4">
      <c r="A1107" s="139" t="s">
        <v>871</v>
      </c>
      <c r="B1107" s="108"/>
      <c r="C1107" s="111"/>
      <c r="D1107" s="109"/>
    </row>
    <row r="1108" spans="1:4">
      <c r="A1108" s="138" t="s">
        <v>872</v>
      </c>
      <c r="B1108" s="108"/>
      <c r="C1108" s="106">
        <v>90</v>
      </c>
      <c r="D1108" s="114">
        <v>0</v>
      </c>
    </row>
    <row r="1109" hidden="1" spans="1:4">
      <c r="A1109" s="139" t="s">
        <v>873</v>
      </c>
      <c r="B1109" s="108"/>
      <c r="C1109" s="111"/>
      <c r="D1109" s="109"/>
    </row>
    <row r="1110" hidden="1" spans="1:4">
      <c r="A1110" s="139" t="s">
        <v>874</v>
      </c>
      <c r="B1110" s="108"/>
      <c r="C1110" s="111"/>
      <c r="D1110" s="109"/>
    </row>
    <row r="1111" hidden="1" spans="1:4">
      <c r="A1111" s="139" t="s">
        <v>875</v>
      </c>
      <c r="B1111" s="108"/>
      <c r="C1111" s="111"/>
      <c r="D1111" s="109"/>
    </row>
    <row r="1112" hidden="1" spans="1:4">
      <c r="A1112" s="139" t="s">
        <v>876</v>
      </c>
      <c r="B1112" s="108"/>
      <c r="C1112" s="111"/>
      <c r="D1112" s="109"/>
    </row>
    <row r="1113" hidden="1" spans="1:4">
      <c r="A1113" s="139" t="s">
        <v>877</v>
      </c>
      <c r="B1113" s="108"/>
      <c r="C1113" s="111"/>
      <c r="D1113" s="109"/>
    </row>
    <row r="1114" hidden="1" spans="1:4">
      <c r="A1114" s="139" t="s">
        <v>878</v>
      </c>
      <c r="B1114" s="108"/>
      <c r="C1114" s="111"/>
      <c r="D1114" s="109"/>
    </row>
    <row r="1115" hidden="1" spans="1:4">
      <c r="A1115" s="139" t="s">
        <v>879</v>
      </c>
      <c r="B1115" s="108"/>
      <c r="C1115" s="111"/>
      <c r="D1115" s="109"/>
    </row>
    <row r="1116" hidden="1" spans="1:4">
      <c r="A1116" s="139" t="s">
        <v>880</v>
      </c>
      <c r="B1116" s="108"/>
      <c r="C1116" s="111"/>
      <c r="D1116" s="109"/>
    </row>
    <row r="1117" hidden="1" spans="1:4">
      <c r="A1117" s="139" t="s">
        <v>881</v>
      </c>
      <c r="B1117" s="108"/>
      <c r="C1117" s="111"/>
      <c r="D1117" s="109"/>
    </row>
    <row r="1118" spans="1:4">
      <c r="A1118" s="138" t="s">
        <v>882</v>
      </c>
      <c r="B1118" s="108">
        <v>38</v>
      </c>
      <c r="C1118" s="106"/>
      <c r="D1118" s="114">
        <v>0</v>
      </c>
    </row>
    <row r="1119" hidden="1" spans="1:4">
      <c r="A1119" s="139" t="s">
        <v>42</v>
      </c>
      <c r="B1119" s="108"/>
      <c r="C1119" s="111"/>
      <c r="D1119" s="109"/>
    </row>
    <row r="1120" hidden="1" spans="1:4">
      <c r="A1120" s="139" t="s">
        <v>883</v>
      </c>
      <c r="B1120" s="108"/>
      <c r="C1120" s="111"/>
      <c r="D1120" s="109"/>
    </row>
    <row r="1121" spans="1:4">
      <c r="A1121" s="138" t="s">
        <v>884</v>
      </c>
      <c r="B1121" s="105">
        <f>SUM(B1122:B1135)</f>
        <v>121</v>
      </c>
      <c r="C1121" s="106">
        <f>SUM(C1122:C1135)</f>
        <v>66</v>
      </c>
      <c r="D1121" s="107">
        <f>C1121/B1121</f>
        <v>0.545454545454545</v>
      </c>
    </row>
    <row r="1122" spans="1:4">
      <c r="A1122" s="138" t="s">
        <v>33</v>
      </c>
      <c r="B1122" s="108">
        <v>23</v>
      </c>
      <c r="C1122" s="106">
        <v>23</v>
      </c>
      <c r="D1122" s="109">
        <f>C1122/B1122</f>
        <v>1</v>
      </c>
    </row>
    <row r="1123" hidden="1" spans="1:4">
      <c r="A1123" s="139" t="s">
        <v>34</v>
      </c>
      <c r="B1123" s="108"/>
      <c r="C1123" s="111"/>
      <c r="D1123" s="109"/>
    </row>
    <row r="1124" hidden="1" spans="1:4">
      <c r="A1124" s="139" t="s">
        <v>35</v>
      </c>
      <c r="B1124" s="108"/>
      <c r="C1124" s="111"/>
      <c r="D1124" s="109"/>
    </row>
    <row r="1125" hidden="1" spans="1:4">
      <c r="A1125" s="139" t="s">
        <v>885</v>
      </c>
      <c r="B1125" s="108"/>
      <c r="C1125" s="111"/>
      <c r="D1125" s="109"/>
    </row>
    <row r="1126" hidden="1" spans="1:4">
      <c r="A1126" s="139" t="s">
        <v>886</v>
      </c>
      <c r="B1126" s="108"/>
      <c r="C1126" s="111"/>
      <c r="D1126" s="109"/>
    </row>
    <row r="1127" hidden="1" spans="1:4">
      <c r="A1127" s="139" t="s">
        <v>887</v>
      </c>
      <c r="B1127" s="108"/>
      <c r="C1127" s="111"/>
      <c r="D1127" s="109"/>
    </row>
    <row r="1128" spans="1:4">
      <c r="A1128" s="138" t="s">
        <v>888</v>
      </c>
      <c r="B1128" s="108">
        <v>30</v>
      </c>
      <c r="C1128" s="106">
        <v>30</v>
      </c>
      <c r="D1128" s="109">
        <f t="shared" ref="D1128:D1130" si="81">C1128/B1128</f>
        <v>1</v>
      </c>
    </row>
    <row r="1129" spans="1:4">
      <c r="A1129" s="138" t="s">
        <v>889</v>
      </c>
      <c r="B1129" s="108">
        <v>8</v>
      </c>
      <c r="C1129" s="106">
        <v>8</v>
      </c>
      <c r="D1129" s="109">
        <f t="shared" si="81"/>
        <v>1</v>
      </c>
    </row>
    <row r="1130" spans="1:4">
      <c r="A1130" s="138" t="s">
        <v>890</v>
      </c>
      <c r="B1130" s="108">
        <v>5</v>
      </c>
      <c r="C1130" s="106">
        <v>5</v>
      </c>
      <c r="D1130" s="109">
        <f t="shared" si="81"/>
        <v>1</v>
      </c>
    </row>
    <row r="1131" hidden="1" spans="1:4">
      <c r="A1131" s="139" t="s">
        <v>891</v>
      </c>
      <c r="B1131" s="108"/>
      <c r="C1131" s="111"/>
      <c r="D1131" s="109"/>
    </row>
    <row r="1132" hidden="1" spans="1:4">
      <c r="A1132" s="139" t="s">
        <v>892</v>
      </c>
      <c r="B1132" s="108"/>
      <c r="C1132" s="111"/>
      <c r="D1132" s="109"/>
    </row>
    <row r="1133" hidden="1" spans="1:4">
      <c r="A1133" s="139" t="s">
        <v>893</v>
      </c>
      <c r="B1133" s="108"/>
      <c r="C1133" s="111"/>
      <c r="D1133" s="109"/>
    </row>
    <row r="1134" hidden="1" spans="1:4">
      <c r="A1134" s="139" t="s">
        <v>894</v>
      </c>
      <c r="B1134" s="108"/>
      <c r="C1134" s="111"/>
      <c r="D1134" s="109"/>
    </row>
    <row r="1135" spans="1:4">
      <c r="A1135" s="138" t="s">
        <v>895</v>
      </c>
      <c r="B1135" s="108">
        <v>55</v>
      </c>
      <c r="C1135" s="106"/>
      <c r="D1135" s="114">
        <v>0</v>
      </c>
    </row>
    <row r="1136" hidden="1" spans="1:4">
      <c r="A1136" s="137" t="s">
        <v>896</v>
      </c>
      <c r="B1136" s="105"/>
      <c r="C1136" s="120"/>
      <c r="D1136" s="107"/>
    </row>
    <row r="1137" spans="1:4">
      <c r="A1137" s="138" t="s">
        <v>897</v>
      </c>
      <c r="B1137" s="101">
        <f>B1138+B1149+B1153</f>
        <v>12414</v>
      </c>
      <c r="C1137" s="106">
        <f>C1138+C1149+C1153</f>
        <v>12215</v>
      </c>
      <c r="D1137" s="103">
        <f t="shared" ref="D1137:D1141" si="82">C1137/B1137</f>
        <v>0.983969711615918</v>
      </c>
    </row>
    <row r="1138" spans="1:4">
      <c r="A1138" s="138" t="s">
        <v>898</v>
      </c>
      <c r="B1138" s="105">
        <f>SUM(B1139:B1148)</f>
        <v>10129</v>
      </c>
      <c r="C1138" s="106">
        <f>SUM(C1139:C1148)</f>
        <v>10014</v>
      </c>
      <c r="D1138" s="107">
        <f t="shared" si="82"/>
        <v>0.988646460657518</v>
      </c>
    </row>
    <row r="1139" hidden="1" spans="1:4">
      <c r="A1139" s="139" t="s">
        <v>899</v>
      </c>
      <c r="B1139" s="108"/>
      <c r="C1139" s="111"/>
      <c r="D1139" s="109"/>
    </row>
    <row r="1140" hidden="1" spans="1:4">
      <c r="A1140" s="139" t="s">
        <v>900</v>
      </c>
      <c r="B1140" s="108"/>
      <c r="C1140" s="111"/>
      <c r="D1140" s="109"/>
    </row>
    <row r="1141" spans="1:4">
      <c r="A1141" s="138" t="s">
        <v>901</v>
      </c>
      <c r="B1141" s="108">
        <v>6509</v>
      </c>
      <c r="C1141" s="106">
        <v>6000</v>
      </c>
      <c r="D1141" s="109">
        <f t="shared" si="82"/>
        <v>0.921800583807036</v>
      </c>
    </row>
    <row r="1142" hidden="1" spans="1:4">
      <c r="A1142" s="139" t="s">
        <v>902</v>
      </c>
      <c r="B1142" s="108"/>
      <c r="C1142" s="111"/>
      <c r="D1142" s="109"/>
    </row>
    <row r="1143" spans="1:4">
      <c r="A1143" s="138" t="s">
        <v>903</v>
      </c>
      <c r="B1143" s="108">
        <v>50</v>
      </c>
      <c r="C1143" s="106">
        <v>14</v>
      </c>
      <c r="D1143" s="109">
        <f t="shared" ref="D1143:D1146" si="83">C1143/B1143</f>
        <v>0.28</v>
      </c>
    </row>
    <row r="1144" spans="1:4">
      <c r="A1144" s="138" t="s">
        <v>904</v>
      </c>
      <c r="B1144" s="108">
        <v>1052</v>
      </c>
      <c r="C1144" s="106">
        <v>1000</v>
      </c>
      <c r="D1144" s="109">
        <f t="shared" si="83"/>
        <v>0.950570342205323</v>
      </c>
    </row>
    <row r="1145" hidden="1" spans="1:4">
      <c r="A1145" s="139" t="s">
        <v>905</v>
      </c>
      <c r="B1145" s="108"/>
      <c r="C1145" s="111"/>
      <c r="D1145" s="109"/>
    </row>
    <row r="1146" spans="1:4">
      <c r="A1146" s="138" t="s">
        <v>906</v>
      </c>
      <c r="B1146" s="108">
        <v>247</v>
      </c>
      <c r="C1146" s="106">
        <v>1000</v>
      </c>
      <c r="D1146" s="109">
        <f t="shared" si="83"/>
        <v>4.04858299595142</v>
      </c>
    </row>
    <row r="1147" hidden="1" spans="1:4">
      <c r="A1147" s="139" t="s">
        <v>907</v>
      </c>
      <c r="B1147" s="108"/>
      <c r="C1147" s="111"/>
      <c r="D1147" s="109"/>
    </row>
    <row r="1148" spans="1:4">
      <c r="A1148" s="138" t="s">
        <v>908</v>
      </c>
      <c r="B1148" s="108">
        <v>2271</v>
      </c>
      <c r="C1148" s="106">
        <v>2000</v>
      </c>
      <c r="D1148" s="109">
        <f t="shared" ref="D1148:D1150" si="84">C1148/B1148</f>
        <v>0.880669308674593</v>
      </c>
    </row>
    <row r="1149" spans="1:4">
      <c r="A1149" s="138" t="s">
        <v>909</v>
      </c>
      <c r="B1149" s="105">
        <f>SUM(B1150:B1152)</f>
        <v>2285</v>
      </c>
      <c r="C1149" s="106">
        <f>SUM(C1150:C1152)</f>
        <v>2201</v>
      </c>
      <c r="D1149" s="107">
        <f t="shared" si="84"/>
        <v>0.963238512035011</v>
      </c>
    </row>
    <row r="1150" spans="1:4">
      <c r="A1150" s="138" t="s">
        <v>910</v>
      </c>
      <c r="B1150" s="108">
        <v>2285</v>
      </c>
      <c r="C1150" s="106">
        <v>2201</v>
      </c>
      <c r="D1150" s="109">
        <f t="shared" si="84"/>
        <v>0.963238512035011</v>
      </c>
    </row>
    <row r="1151" hidden="1" spans="1:4">
      <c r="A1151" s="139" t="s">
        <v>911</v>
      </c>
      <c r="B1151" s="108"/>
      <c r="C1151" s="111"/>
      <c r="D1151" s="109"/>
    </row>
    <row r="1152" hidden="1" spans="1:4">
      <c r="A1152" s="139" t="s">
        <v>912</v>
      </c>
      <c r="B1152" s="108"/>
      <c r="C1152" s="111"/>
      <c r="D1152" s="109"/>
    </row>
    <row r="1153" hidden="1" spans="1:4">
      <c r="A1153" s="137" t="s">
        <v>913</v>
      </c>
      <c r="B1153" s="105"/>
      <c r="C1153" s="120"/>
      <c r="D1153" s="107"/>
    </row>
    <row r="1154" hidden="1" spans="1:4">
      <c r="A1154" s="139" t="s">
        <v>914</v>
      </c>
      <c r="B1154" s="108"/>
      <c r="C1154" s="111"/>
      <c r="D1154" s="109"/>
    </row>
    <row r="1155" hidden="1" spans="1:4">
      <c r="A1155" s="139" t="s">
        <v>915</v>
      </c>
      <c r="B1155" s="108"/>
      <c r="C1155" s="111"/>
      <c r="D1155" s="109"/>
    </row>
    <row r="1156" hidden="1" spans="1:4">
      <c r="A1156" s="139" t="s">
        <v>916</v>
      </c>
      <c r="B1156" s="108"/>
      <c r="C1156" s="111"/>
      <c r="D1156" s="109"/>
    </row>
    <row r="1157" spans="1:4">
      <c r="A1157" s="138" t="s">
        <v>917</v>
      </c>
      <c r="B1157" s="101">
        <f>B1158+B1176+B1182+B1188</f>
        <v>135</v>
      </c>
      <c r="C1157" s="106">
        <f>C1158+C1176+C1182+C1188</f>
        <v>175</v>
      </c>
      <c r="D1157" s="103">
        <f>C1157/B1157</f>
        <v>1.2962962962963</v>
      </c>
    </row>
    <row r="1158" spans="1:4">
      <c r="A1158" s="138" t="s">
        <v>918</v>
      </c>
      <c r="B1158" s="105">
        <f>SUM(B1159:B1175)</f>
        <v>80</v>
      </c>
      <c r="C1158" s="106">
        <f>SUM(C1159:C1175)</f>
        <v>80</v>
      </c>
      <c r="D1158" s="107">
        <f>C1158/B1158</f>
        <v>1</v>
      </c>
    </row>
    <row r="1159" hidden="1" spans="1:4">
      <c r="A1159" s="139" t="s">
        <v>33</v>
      </c>
      <c r="B1159" s="108"/>
      <c r="C1159" s="111"/>
      <c r="D1159" s="109"/>
    </row>
    <row r="1160" hidden="1" spans="1:4">
      <c r="A1160" s="139" t="s">
        <v>34</v>
      </c>
      <c r="B1160" s="108"/>
      <c r="C1160" s="111"/>
      <c r="D1160" s="109"/>
    </row>
    <row r="1161" hidden="1" spans="1:4">
      <c r="A1161" s="139" t="s">
        <v>35</v>
      </c>
      <c r="B1161" s="108"/>
      <c r="C1161" s="111"/>
      <c r="D1161" s="109"/>
    </row>
    <row r="1162" hidden="1" spans="1:4">
      <c r="A1162" s="139" t="s">
        <v>919</v>
      </c>
      <c r="B1162" s="108"/>
      <c r="C1162" s="111"/>
      <c r="D1162" s="109"/>
    </row>
    <row r="1163" hidden="1" spans="1:4">
      <c r="A1163" s="139" t="s">
        <v>920</v>
      </c>
      <c r="B1163" s="108"/>
      <c r="C1163" s="111"/>
      <c r="D1163" s="109"/>
    </row>
    <row r="1164" hidden="1" spans="1:4">
      <c r="A1164" s="139" t="s">
        <v>921</v>
      </c>
      <c r="B1164" s="108"/>
      <c r="C1164" s="111"/>
      <c r="D1164" s="109"/>
    </row>
    <row r="1165" hidden="1" spans="1:4">
      <c r="A1165" s="139" t="s">
        <v>922</v>
      </c>
      <c r="B1165" s="108"/>
      <c r="C1165" s="111"/>
      <c r="D1165" s="109"/>
    </row>
    <row r="1166" hidden="1" spans="1:4">
      <c r="A1166" s="139" t="s">
        <v>923</v>
      </c>
      <c r="B1166" s="108"/>
      <c r="C1166" s="111"/>
      <c r="D1166" s="109"/>
    </row>
    <row r="1167" hidden="1" spans="1:4">
      <c r="A1167" s="139" t="s">
        <v>924</v>
      </c>
      <c r="B1167" s="108"/>
      <c r="C1167" s="111"/>
      <c r="D1167" s="109"/>
    </row>
    <row r="1168" hidden="1" spans="1:4">
      <c r="A1168" s="139" t="s">
        <v>925</v>
      </c>
      <c r="B1168" s="108"/>
      <c r="C1168" s="111"/>
      <c r="D1168" s="109"/>
    </row>
    <row r="1169" hidden="1" spans="1:4">
      <c r="A1169" s="139" t="s">
        <v>926</v>
      </c>
      <c r="B1169" s="108"/>
      <c r="C1169" s="111"/>
      <c r="D1169" s="109"/>
    </row>
    <row r="1170" hidden="1" spans="1:4">
      <c r="A1170" s="139" t="s">
        <v>927</v>
      </c>
      <c r="B1170" s="108"/>
      <c r="C1170" s="111"/>
      <c r="D1170" s="109"/>
    </row>
    <row r="1171" hidden="1" spans="1:4">
      <c r="A1171" s="139" t="s">
        <v>928</v>
      </c>
      <c r="B1171" s="108"/>
      <c r="C1171" s="111"/>
      <c r="D1171" s="109"/>
    </row>
    <row r="1172" hidden="1" spans="1:4">
      <c r="A1172" s="139" t="s">
        <v>929</v>
      </c>
      <c r="B1172" s="108"/>
      <c r="C1172" s="111"/>
      <c r="D1172" s="109"/>
    </row>
    <row r="1173" hidden="1" spans="1:4">
      <c r="A1173" s="139" t="s">
        <v>930</v>
      </c>
      <c r="B1173" s="108"/>
      <c r="C1173" s="111"/>
      <c r="D1173" s="109"/>
    </row>
    <row r="1174" hidden="1" spans="1:4">
      <c r="A1174" s="139" t="s">
        <v>42</v>
      </c>
      <c r="B1174" s="108"/>
      <c r="C1174" s="111"/>
      <c r="D1174" s="109"/>
    </row>
    <row r="1175" spans="1:4">
      <c r="A1175" s="138" t="s">
        <v>931</v>
      </c>
      <c r="B1175" s="108">
        <v>80</v>
      </c>
      <c r="C1175" s="106">
        <v>80</v>
      </c>
      <c r="D1175" s="109">
        <f>C1175/B1175</f>
        <v>1</v>
      </c>
    </row>
    <row r="1176" hidden="1" spans="1:4">
      <c r="A1176" s="137" t="s">
        <v>932</v>
      </c>
      <c r="B1176" s="105"/>
      <c r="C1176" s="120"/>
      <c r="D1176" s="107"/>
    </row>
    <row r="1177" hidden="1" spans="1:4">
      <c r="A1177" s="139" t="s">
        <v>933</v>
      </c>
      <c r="B1177" s="108"/>
      <c r="C1177" s="111"/>
      <c r="D1177" s="109"/>
    </row>
    <row r="1178" hidden="1" spans="1:4">
      <c r="A1178" s="139" t="s">
        <v>934</v>
      </c>
      <c r="B1178" s="108"/>
      <c r="C1178" s="111"/>
      <c r="D1178" s="109"/>
    </row>
    <row r="1179" hidden="1" spans="1:4">
      <c r="A1179" s="139" t="s">
        <v>935</v>
      </c>
      <c r="B1179" s="108"/>
      <c r="C1179" s="111"/>
      <c r="D1179" s="109"/>
    </row>
    <row r="1180" hidden="1" spans="1:4">
      <c r="A1180" s="139" t="s">
        <v>936</v>
      </c>
      <c r="B1180" s="108"/>
      <c r="C1180" s="111"/>
      <c r="D1180" s="109"/>
    </row>
    <row r="1181" hidden="1" spans="1:4">
      <c r="A1181" s="139" t="s">
        <v>937</v>
      </c>
      <c r="B1181" s="108"/>
      <c r="C1181" s="111"/>
      <c r="D1181" s="109"/>
    </row>
    <row r="1182" spans="1:4">
      <c r="A1182" s="138" t="s">
        <v>938</v>
      </c>
      <c r="B1182" s="105">
        <f>SUM(B1183:B1187)</f>
        <v>55</v>
      </c>
      <c r="C1182" s="106">
        <f>SUM(C1183:C1187)</f>
        <v>95</v>
      </c>
      <c r="D1182" s="107">
        <f>C1182/B1182</f>
        <v>1.72727272727273</v>
      </c>
    </row>
    <row r="1183" spans="1:4">
      <c r="A1183" s="138" t="s">
        <v>939</v>
      </c>
      <c r="B1183" s="108">
        <v>50</v>
      </c>
      <c r="C1183" s="106"/>
      <c r="D1183" s="114">
        <v>0</v>
      </c>
    </row>
    <row r="1184" hidden="1" spans="1:4">
      <c r="A1184" s="139" t="s">
        <v>940</v>
      </c>
      <c r="B1184" s="108"/>
      <c r="C1184" s="111"/>
      <c r="D1184" s="109"/>
    </row>
    <row r="1185" hidden="1" spans="1:4">
      <c r="A1185" s="139" t="s">
        <v>941</v>
      </c>
      <c r="B1185" s="108"/>
      <c r="C1185" s="111"/>
      <c r="D1185" s="109"/>
    </row>
    <row r="1186" hidden="1" spans="1:4">
      <c r="A1186" s="139" t="s">
        <v>942</v>
      </c>
      <c r="B1186" s="108"/>
      <c r="C1186" s="111"/>
      <c r="D1186" s="109"/>
    </row>
    <row r="1187" spans="1:4">
      <c r="A1187" s="138" t="s">
        <v>943</v>
      </c>
      <c r="B1187" s="108">
        <v>5</v>
      </c>
      <c r="C1187" s="106">
        <v>95</v>
      </c>
      <c r="D1187" s="109">
        <f>C1187/B1187</f>
        <v>19</v>
      </c>
    </row>
    <row r="1188" hidden="1" spans="1:4">
      <c r="A1188" s="137" t="s">
        <v>944</v>
      </c>
      <c r="B1188" s="105"/>
      <c r="C1188" s="120"/>
      <c r="D1188" s="107"/>
    </row>
    <row r="1189" hidden="1" spans="1:4">
      <c r="A1189" s="139" t="s">
        <v>945</v>
      </c>
      <c r="B1189" s="108"/>
      <c r="C1189" s="111"/>
      <c r="D1189" s="109"/>
    </row>
    <row r="1190" hidden="1" spans="1:4">
      <c r="A1190" s="139" t="s">
        <v>946</v>
      </c>
      <c r="B1190" s="108"/>
      <c r="C1190" s="111"/>
      <c r="D1190" s="109"/>
    </row>
    <row r="1191" hidden="1" spans="1:4">
      <c r="A1191" s="139" t="s">
        <v>947</v>
      </c>
      <c r="B1191" s="108"/>
      <c r="C1191" s="111"/>
      <c r="D1191" s="109"/>
    </row>
    <row r="1192" hidden="1" spans="1:4">
      <c r="A1192" s="139" t="s">
        <v>948</v>
      </c>
      <c r="B1192" s="108"/>
      <c r="C1192" s="111"/>
      <c r="D1192" s="109"/>
    </row>
    <row r="1193" hidden="1" spans="1:4">
      <c r="A1193" s="139" t="s">
        <v>949</v>
      </c>
      <c r="B1193" s="108"/>
      <c r="C1193" s="111"/>
      <c r="D1193" s="109"/>
    </row>
    <row r="1194" hidden="1" spans="1:4">
      <c r="A1194" s="139" t="s">
        <v>950</v>
      </c>
      <c r="B1194" s="108"/>
      <c r="C1194" s="111"/>
      <c r="D1194" s="109"/>
    </row>
    <row r="1195" hidden="1" spans="1:4">
      <c r="A1195" s="139" t="s">
        <v>951</v>
      </c>
      <c r="B1195" s="108"/>
      <c r="C1195" s="111"/>
      <c r="D1195" s="109"/>
    </row>
    <row r="1196" hidden="1" spans="1:4">
      <c r="A1196" s="139" t="s">
        <v>952</v>
      </c>
      <c r="B1196" s="108"/>
      <c r="C1196" s="111"/>
      <c r="D1196" s="109"/>
    </row>
    <row r="1197" hidden="1" spans="1:4">
      <c r="A1197" s="139" t="s">
        <v>953</v>
      </c>
      <c r="B1197" s="108"/>
      <c r="C1197" s="111"/>
      <c r="D1197" s="109"/>
    </row>
    <row r="1198" hidden="1" spans="1:4">
      <c r="A1198" s="139" t="s">
        <v>954</v>
      </c>
      <c r="B1198" s="108"/>
      <c r="C1198" s="111"/>
      <c r="D1198" s="109"/>
    </row>
    <row r="1199" hidden="1" spans="1:4">
      <c r="A1199" s="139" t="s">
        <v>955</v>
      </c>
      <c r="B1199" s="108"/>
      <c r="C1199" s="111"/>
      <c r="D1199" s="109"/>
    </row>
    <row r="1200" hidden="1" spans="1:4">
      <c r="A1200" s="139" t="s">
        <v>956</v>
      </c>
      <c r="B1200" s="108"/>
      <c r="C1200" s="111"/>
      <c r="D1200" s="109"/>
    </row>
    <row r="1201" spans="1:4">
      <c r="A1201" s="138" t="s">
        <v>957</v>
      </c>
      <c r="B1201" s="101">
        <f>B1202+B1214+B1220+B1226+B1234+B1247+B1251+B1255</f>
        <v>3089</v>
      </c>
      <c r="C1201" s="106">
        <f>C1202+C1214+C1220+C1226+C1234+C1247+C1251+C1255</f>
        <v>2337</v>
      </c>
      <c r="D1201" s="103">
        <f t="shared" ref="D1201:D1203" si="85">C1201/B1201</f>
        <v>0.756555519585626</v>
      </c>
    </row>
    <row r="1202" spans="1:4">
      <c r="A1202" s="138" t="s">
        <v>958</v>
      </c>
      <c r="B1202" s="105">
        <f>SUM(B1203:B1213)</f>
        <v>499</v>
      </c>
      <c r="C1202" s="106">
        <f>SUM(C1203:C1213)</f>
        <v>407</v>
      </c>
      <c r="D1202" s="107">
        <f t="shared" si="85"/>
        <v>0.81563126252505</v>
      </c>
    </row>
    <row r="1203" spans="1:4">
      <c r="A1203" s="138" t="s">
        <v>33</v>
      </c>
      <c r="B1203" s="108">
        <v>301</v>
      </c>
      <c r="C1203" s="106">
        <v>357</v>
      </c>
      <c r="D1203" s="109">
        <f t="shared" si="85"/>
        <v>1.18604651162791</v>
      </c>
    </row>
    <row r="1204" spans="1:4">
      <c r="A1204" s="138" t="s">
        <v>34</v>
      </c>
      <c r="B1204" s="108">
        <v>157</v>
      </c>
      <c r="C1204" s="106"/>
      <c r="D1204" s="114">
        <v>0</v>
      </c>
    </row>
    <row r="1205" hidden="1" spans="1:4">
      <c r="A1205" s="139" t="s">
        <v>35</v>
      </c>
      <c r="B1205" s="108"/>
      <c r="C1205" s="111"/>
      <c r="D1205" s="109"/>
    </row>
    <row r="1206" hidden="1" spans="1:4">
      <c r="A1206" s="139" t="s">
        <v>959</v>
      </c>
      <c r="B1206" s="108"/>
      <c r="C1206" s="111"/>
      <c r="D1206" s="109"/>
    </row>
    <row r="1207" hidden="1" spans="1:4">
      <c r="A1207" s="139" t="s">
        <v>960</v>
      </c>
      <c r="B1207" s="108"/>
      <c r="C1207" s="111"/>
      <c r="D1207" s="109"/>
    </row>
    <row r="1208" spans="1:4">
      <c r="A1208" s="138" t="s">
        <v>961</v>
      </c>
      <c r="B1208" s="108">
        <v>41</v>
      </c>
      <c r="C1208" s="106">
        <v>50</v>
      </c>
      <c r="D1208" s="109">
        <f>C1208/B1208</f>
        <v>1.21951219512195</v>
      </c>
    </row>
    <row r="1209" hidden="1" spans="1:4">
      <c r="A1209" s="139" t="s">
        <v>962</v>
      </c>
      <c r="B1209" s="108"/>
      <c r="C1209" s="111"/>
      <c r="D1209" s="109"/>
    </row>
    <row r="1210" hidden="1" spans="1:4">
      <c r="A1210" s="139" t="s">
        <v>963</v>
      </c>
      <c r="B1210" s="108"/>
      <c r="C1210" s="111"/>
      <c r="D1210" s="109"/>
    </row>
    <row r="1211" hidden="1" spans="1:4">
      <c r="A1211" s="139" t="s">
        <v>964</v>
      </c>
      <c r="B1211" s="108"/>
      <c r="C1211" s="111"/>
      <c r="D1211" s="109"/>
    </row>
    <row r="1212" hidden="1" spans="1:4">
      <c r="A1212" s="139" t="s">
        <v>42</v>
      </c>
      <c r="B1212" s="108"/>
      <c r="C1212" s="111"/>
      <c r="D1212" s="109"/>
    </row>
    <row r="1213" hidden="1" spans="1:4">
      <c r="A1213" s="139" t="s">
        <v>965</v>
      </c>
      <c r="B1213" s="108"/>
      <c r="C1213" s="111"/>
      <c r="D1213" s="109"/>
    </row>
    <row r="1214" spans="1:4">
      <c r="A1214" s="138" t="s">
        <v>966</v>
      </c>
      <c r="B1214" s="105">
        <f>SUM(B1215:B1219)</f>
        <v>831</v>
      </c>
      <c r="C1214" s="106">
        <f>SUM(C1215:C1219)</f>
        <v>1027</v>
      </c>
      <c r="D1214" s="107">
        <f t="shared" ref="D1214:D1216" si="86">C1214/B1214</f>
        <v>1.23586040914561</v>
      </c>
    </row>
    <row r="1215" spans="1:4">
      <c r="A1215" s="138" t="s">
        <v>33</v>
      </c>
      <c r="B1215" s="108">
        <v>506</v>
      </c>
      <c r="C1215" s="106">
        <v>636</v>
      </c>
      <c r="D1215" s="109">
        <f t="shared" si="86"/>
        <v>1.25691699604743</v>
      </c>
    </row>
    <row r="1216" spans="1:4">
      <c r="A1216" s="138" t="s">
        <v>34</v>
      </c>
      <c r="B1216" s="108">
        <v>18</v>
      </c>
      <c r="C1216" s="106">
        <v>16</v>
      </c>
      <c r="D1216" s="109">
        <f t="shared" si="86"/>
        <v>0.888888888888889</v>
      </c>
    </row>
    <row r="1217" hidden="1" spans="1:4">
      <c r="A1217" s="139" t="s">
        <v>35</v>
      </c>
      <c r="B1217" s="108"/>
      <c r="C1217" s="111"/>
      <c r="D1217" s="109"/>
    </row>
    <row r="1218" spans="1:4">
      <c r="A1218" s="138" t="s">
        <v>967</v>
      </c>
      <c r="B1218" s="108">
        <v>307</v>
      </c>
      <c r="C1218" s="106">
        <v>375</v>
      </c>
      <c r="D1218" s="109">
        <f>C1218/B1218</f>
        <v>1.2214983713355</v>
      </c>
    </row>
    <row r="1219" hidden="1" spans="1:4">
      <c r="A1219" s="139" t="s">
        <v>968</v>
      </c>
      <c r="B1219" s="108"/>
      <c r="C1219" s="111"/>
      <c r="D1219" s="109"/>
    </row>
    <row r="1220" spans="1:4">
      <c r="A1220" s="138" t="s">
        <v>969</v>
      </c>
      <c r="B1220" s="105">
        <f>SUM(B1221:B1225)</f>
        <v>23</v>
      </c>
      <c r="C1220" s="106">
        <f>SUM(C1221:C1225)</f>
        <v>125</v>
      </c>
      <c r="D1220" s="107">
        <f>C1220/B1220</f>
        <v>5.43478260869565</v>
      </c>
    </row>
    <row r="1221" spans="1:4">
      <c r="A1221" s="138" t="s">
        <v>33</v>
      </c>
      <c r="B1221" s="108">
        <v>23</v>
      </c>
      <c r="C1221" s="106"/>
      <c r="D1221" s="114">
        <v>0</v>
      </c>
    </row>
    <row r="1222" hidden="1" spans="1:4">
      <c r="A1222" s="139" t="s">
        <v>34</v>
      </c>
      <c r="B1222" s="108"/>
      <c r="C1222" s="111"/>
      <c r="D1222" s="109"/>
    </row>
    <row r="1223" hidden="1" spans="1:4">
      <c r="A1223" s="139" t="s">
        <v>35</v>
      </c>
      <c r="B1223" s="108"/>
      <c r="C1223" s="111"/>
      <c r="D1223" s="109"/>
    </row>
    <row r="1224" spans="1:4">
      <c r="A1224" s="138" t="s">
        <v>970</v>
      </c>
      <c r="B1224" s="108"/>
      <c r="C1224" s="106">
        <v>125</v>
      </c>
      <c r="D1224" s="114">
        <v>0</v>
      </c>
    </row>
    <row r="1225" hidden="1" spans="1:4">
      <c r="A1225" s="139" t="s">
        <v>971</v>
      </c>
      <c r="B1225" s="108"/>
      <c r="C1225" s="111"/>
      <c r="D1225" s="109"/>
    </row>
    <row r="1226" hidden="1" spans="1:4">
      <c r="A1226" s="137" t="s">
        <v>972</v>
      </c>
      <c r="B1226" s="105"/>
      <c r="C1226" s="120"/>
      <c r="D1226" s="107"/>
    </row>
    <row r="1227" hidden="1" spans="1:4">
      <c r="A1227" s="139" t="s">
        <v>33</v>
      </c>
      <c r="B1227" s="108"/>
      <c r="C1227" s="111"/>
      <c r="D1227" s="109"/>
    </row>
    <row r="1228" hidden="1" spans="1:4">
      <c r="A1228" s="139" t="s">
        <v>34</v>
      </c>
      <c r="B1228" s="108"/>
      <c r="C1228" s="111"/>
      <c r="D1228" s="109"/>
    </row>
    <row r="1229" hidden="1" spans="1:4">
      <c r="A1229" s="139" t="s">
        <v>35</v>
      </c>
      <c r="B1229" s="108"/>
      <c r="C1229" s="111"/>
      <c r="D1229" s="109"/>
    </row>
    <row r="1230" hidden="1" spans="1:4">
      <c r="A1230" s="139" t="s">
        <v>973</v>
      </c>
      <c r="B1230" s="108"/>
      <c r="C1230" s="111"/>
      <c r="D1230" s="109"/>
    </row>
    <row r="1231" hidden="1" spans="1:4">
      <c r="A1231" s="139" t="s">
        <v>974</v>
      </c>
      <c r="B1231" s="108"/>
      <c r="C1231" s="111"/>
      <c r="D1231" s="109"/>
    </row>
    <row r="1232" hidden="1" spans="1:4">
      <c r="A1232" s="139" t="s">
        <v>42</v>
      </c>
      <c r="B1232" s="108"/>
      <c r="C1232" s="111"/>
      <c r="D1232" s="109"/>
    </row>
    <row r="1233" hidden="1" spans="1:4">
      <c r="A1233" s="139" t="s">
        <v>975</v>
      </c>
      <c r="B1233" s="108"/>
      <c r="C1233" s="111"/>
      <c r="D1233" s="109"/>
    </row>
    <row r="1234" hidden="1" spans="1:4">
      <c r="A1234" s="137" t="s">
        <v>976</v>
      </c>
      <c r="B1234" s="105"/>
      <c r="C1234" s="120"/>
      <c r="D1234" s="107"/>
    </row>
    <row r="1235" hidden="1" spans="1:4">
      <c r="A1235" s="139" t="s">
        <v>33</v>
      </c>
      <c r="B1235" s="108"/>
      <c r="C1235" s="111"/>
      <c r="D1235" s="109"/>
    </row>
    <row r="1236" hidden="1" spans="1:4">
      <c r="A1236" s="139" t="s">
        <v>34</v>
      </c>
      <c r="B1236" s="108"/>
      <c r="C1236" s="111"/>
      <c r="D1236" s="109"/>
    </row>
    <row r="1237" hidden="1" spans="1:4">
      <c r="A1237" s="139" t="s">
        <v>35</v>
      </c>
      <c r="B1237" s="108"/>
      <c r="C1237" s="111"/>
      <c r="D1237" s="109"/>
    </row>
    <row r="1238" hidden="1" spans="1:4">
      <c r="A1238" s="139" t="s">
        <v>977</v>
      </c>
      <c r="B1238" s="108"/>
      <c r="C1238" s="111"/>
      <c r="D1238" s="109"/>
    </row>
    <row r="1239" hidden="1" spans="1:4">
      <c r="A1239" s="139" t="s">
        <v>978</v>
      </c>
      <c r="B1239" s="108"/>
      <c r="C1239" s="111"/>
      <c r="D1239" s="109"/>
    </row>
    <row r="1240" hidden="1" spans="1:4">
      <c r="A1240" s="139" t="s">
        <v>979</v>
      </c>
      <c r="B1240" s="108"/>
      <c r="C1240" s="111"/>
      <c r="D1240" s="109"/>
    </row>
    <row r="1241" hidden="1" spans="1:4">
      <c r="A1241" s="139" t="s">
        <v>980</v>
      </c>
      <c r="B1241" s="108"/>
      <c r="C1241" s="111"/>
      <c r="D1241" s="109"/>
    </row>
    <row r="1242" hidden="1" spans="1:4">
      <c r="A1242" s="139" t="s">
        <v>981</v>
      </c>
      <c r="B1242" s="108"/>
      <c r="C1242" s="111"/>
      <c r="D1242" s="109"/>
    </row>
    <row r="1243" hidden="1" spans="1:4">
      <c r="A1243" s="139" t="s">
        <v>982</v>
      </c>
      <c r="B1243" s="108"/>
      <c r="C1243" s="111"/>
      <c r="D1243" s="109"/>
    </row>
    <row r="1244" hidden="1" spans="1:4">
      <c r="A1244" s="139" t="s">
        <v>983</v>
      </c>
      <c r="B1244" s="108"/>
      <c r="C1244" s="111"/>
      <c r="D1244" s="109"/>
    </row>
    <row r="1245" hidden="1" spans="1:4">
      <c r="A1245" s="139" t="s">
        <v>984</v>
      </c>
      <c r="B1245" s="108"/>
      <c r="C1245" s="111"/>
      <c r="D1245" s="109"/>
    </row>
    <row r="1246" hidden="1" spans="1:4">
      <c r="A1246" s="139" t="s">
        <v>985</v>
      </c>
      <c r="B1246" s="108"/>
      <c r="C1246" s="111"/>
      <c r="D1246" s="109"/>
    </row>
    <row r="1247" spans="1:4">
      <c r="A1247" s="138" t="s">
        <v>986</v>
      </c>
      <c r="B1247" s="105">
        <f>SUM(B1248:B1250)</f>
        <v>49</v>
      </c>
      <c r="C1247" s="106">
        <f>SUM(C1248:C1250)</f>
        <v>50</v>
      </c>
      <c r="D1247" s="107">
        <f t="shared" ref="D1247:D1253" si="87">C1247/B1247</f>
        <v>1.02040816326531</v>
      </c>
    </row>
    <row r="1248" spans="1:4">
      <c r="A1248" s="138" t="s">
        <v>987</v>
      </c>
      <c r="B1248" s="108">
        <v>13</v>
      </c>
      <c r="C1248" s="106">
        <v>15</v>
      </c>
      <c r="D1248" s="109">
        <f t="shared" si="87"/>
        <v>1.15384615384615</v>
      </c>
    </row>
    <row r="1249" spans="1:4">
      <c r="A1249" s="138" t="s">
        <v>988</v>
      </c>
      <c r="B1249" s="108">
        <v>31</v>
      </c>
      <c r="C1249" s="106">
        <v>30</v>
      </c>
      <c r="D1249" s="109">
        <f t="shared" si="87"/>
        <v>0.967741935483871</v>
      </c>
    </row>
    <row r="1250" spans="1:4">
      <c r="A1250" s="138" t="s">
        <v>989</v>
      </c>
      <c r="B1250" s="108">
        <v>5</v>
      </c>
      <c r="C1250" s="106">
        <v>5</v>
      </c>
      <c r="D1250" s="109">
        <f t="shared" si="87"/>
        <v>1</v>
      </c>
    </row>
    <row r="1251" spans="1:4">
      <c r="A1251" s="138" t="s">
        <v>990</v>
      </c>
      <c r="B1251" s="105">
        <f>SUM(B1252:B1254)</f>
        <v>1383</v>
      </c>
      <c r="C1251" s="106">
        <f>SUM(C1252:C1254)</f>
        <v>700</v>
      </c>
      <c r="D1251" s="107">
        <f t="shared" si="87"/>
        <v>0.506146059291396</v>
      </c>
    </row>
    <row r="1252" spans="1:4">
      <c r="A1252" s="138" t="s">
        <v>991</v>
      </c>
      <c r="B1252" s="108">
        <v>65</v>
      </c>
      <c r="C1252" s="106">
        <v>70</v>
      </c>
      <c r="D1252" s="109">
        <f t="shared" si="87"/>
        <v>1.07692307692308</v>
      </c>
    </row>
    <row r="1253" spans="1:4">
      <c r="A1253" s="138" t="s">
        <v>992</v>
      </c>
      <c r="B1253" s="108">
        <v>1318</v>
      </c>
      <c r="C1253" s="106">
        <v>600</v>
      </c>
      <c r="D1253" s="109">
        <f t="shared" si="87"/>
        <v>0.455235204855842</v>
      </c>
    </row>
    <row r="1254" spans="1:4">
      <c r="A1254" s="138" t="s">
        <v>993</v>
      </c>
      <c r="B1254" s="108"/>
      <c r="C1254" s="106">
        <v>30</v>
      </c>
      <c r="D1254" s="114">
        <v>0</v>
      </c>
    </row>
    <row r="1255" spans="1:4">
      <c r="A1255" s="138" t="s">
        <v>994</v>
      </c>
      <c r="B1255" s="105">
        <v>304</v>
      </c>
      <c r="C1255" s="106">
        <v>28</v>
      </c>
      <c r="D1255" s="107">
        <f t="shared" ref="D1255:D1259" si="88">C1255/B1255</f>
        <v>0.0921052631578947</v>
      </c>
    </row>
    <row r="1256" spans="1:4">
      <c r="A1256" s="138" t="s">
        <v>995</v>
      </c>
      <c r="B1256" s="101"/>
      <c r="C1256" s="106">
        <v>6000</v>
      </c>
      <c r="D1256" s="142">
        <v>0</v>
      </c>
    </row>
    <row r="1257" spans="1:4">
      <c r="A1257" s="138" t="s">
        <v>996</v>
      </c>
      <c r="B1257" s="101">
        <f>B1258</f>
        <v>6046</v>
      </c>
      <c r="C1257" s="106">
        <f>C1258</f>
        <v>6558</v>
      </c>
      <c r="D1257" s="103">
        <f t="shared" si="88"/>
        <v>1.08468408865366</v>
      </c>
    </row>
    <row r="1258" spans="1:4">
      <c r="A1258" s="138" t="s">
        <v>997</v>
      </c>
      <c r="B1258" s="105">
        <f>SUM(B1259:B1262)</f>
        <v>6046</v>
      </c>
      <c r="C1258" s="106">
        <f>SUM(C1259:C1262)</f>
        <v>6558</v>
      </c>
      <c r="D1258" s="107">
        <f t="shared" si="88"/>
        <v>1.08468408865366</v>
      </c>
    </row>
    <row r="1259" spans="1:4">
      <c r="A1259" s="138" t="s">
        <v>998</v>
      </c>
      <c r="B1259" s="108">
        <v>5607</v>
      </c>
      <c r="C1259" s="106">
        <v>6193</v>
      </c>
      <c r="D1259" s="109">
        <f t="shared" si="88"/>
        <v>1.10451221687177</v>
      </c>
    </row>
    <row r="1260" hidden="1" spans="1:4">
      <c r="A1260" s="139" t="s">
        <v>999</v>
      </c>
      <c r="B1260" s="108"/>
      <c r="C1260" s="111"/>
      <c r="D1260" s="109"/>
    </row>
    <row r="1261" spans="1:4">
      <c r="A1261" s="138" t="s">
        <v>1000</v>
      </c>
      <c r="B1261" s="108">
        <v>439</v>
      </c>
      <c r="C1261" s="106">
        <v>365</v>
      </c>
      <c r="D1261" s="109">
        <f t="shared" ref="D1261:D1265" si="89">C1261/B1261</f>
        <v>0.831435079726651</v>
      </c>
    </row>
    <row r="1262" hidden="1" spans="1:4">
      <c r="A1262" s="139" t="s">
        <v>1001</v>
      </c>
      <c r="B1262" s="108"/>
      <c r="C1262" s="111"/>
      <c r="D1262" s="109"/>
    </row>
    <row r="1263" spans="1:4">
      <c r="A1263" s="100" t="s">
        <v>1002</v>
      </c>
      <c r="B1263" s="101">
        <f>B1264</f>
        <v>52</v>
      </c>
      <c r="C1263" s="106">
        <f>C1264</f>
        <v>52</v>
      </c>
      <c r="D1263" s="103">
        <f t="shared" si="89"/>
        <v>1</v>
      </c>
    </row>
    <row r="1264" spans="1:4">
      <c r="A1264" s="100" t="s">
        <v>1003</v>
      </c>
      <c r="B1264" s="105">
        <v>52</v>
      </c>
      <c r="C1264" s="106">
        <v>52</v>
      </c>
      <c r="D1264" s="107">
        <f t="shared" si="89"/>
        <v>1</v>
      </c>
    </row>
    <row r="1265" spans="1:4">
      <c r="A1265" s="100" t="s">
        <v>1004</v>
      </c>
      <c r="B1265" s="101">
        <f>B1266+B1267</f>
        <v>226</v>
      </c>
      <c r="C1265" s="106">
        <f>C1266+C1267</f>
        <v>260</v>
      </c>
      <c r="D1265" s="103">
        <f t="shared" si="89"/>
        <v>1.15044247787611</v>
      </c>
    </row>
    <row r="1266" hidden="1" spans="1:4">
      <c r="A1266" s="135" t="s">
        <v>1005</v>
      </c>
      <c r="B1266" s="105"/>
      <c r="C1266" s="120"/>
      <c r="D1266" s="107"/>
    </row>
    <row r="1267" spans="1:4">
      <c r="A1267" s="100" t="s">
        <v>859</v>
      </c>
      <c r="B1267" s="105">
        <v>226</v>
      </c>
      <c r="C1267" s="106">
        <v>260</v>
      </c>
      <c r="D1267" s="107">
        <f>C1267/B1267</f>
        <v>1.15044247787611</v>
      </c>
    </row>
    <row r="1268" s="90" customFormat="1" ht="21" customHeight="1" spans="1:4">
      <c r="A1268" s="143" t="s">
        <v>1006</v>
      </c>
      <c r="B1268" s="144">
        <f>B4+B237+B241+B253+B343+B394+B450+B507+B631+B701+B775+B794+B905+B969+B1033+B1053+B1083+B1093+B1137+B1157+B1201+B1256+B1257+B1263+B1265</f>
        <v>334684</v>
      </c>
      <c r="C1268" s="144">
        <f>C4+C237+C241+C253+C343+C394+C450+C507+C631+C701+C775+C794+C905+C969+C1033+C1053+C1083+C1093+C1137+C1157+C1201+C1256+C1257+C1263+C1265</f>
        <v>358288</v>
      </c>
      <c r="D1268" s="145">
        <f>C1268/B1268</f>
        <v>1.07052622772526</v>
      </c>
    </row>
  </sheetData>
  <autoFilter ref="A3:D1268">
    <filterColumn colId="3">
      <filters>
        <filter val="0%"/>
        <filter val="30%"/>
        <filter val="40%"/>
        <filter val="50%"/>
        <filter val="60%"/>
        <filter val="70%"/>
        <filter val="80%"/>
        <filter val="90%"/>
        <filter val="100%"/>
        <filter val="110%"/>
        <filter val="120%"/>
        <filter val="130%"/>
        <filter val="140%"/>
        <filter val="150%"/>
        <filter val="200%"/>
        <filter val="240%"/>
        <filter val="400%"/>
        <filter val="1200%"/>
        <filter val="1900%"/>
        <filter val="41%"/>
        <filter val="51%"/>
        <filter val="61%"/>
        <filter val="81%"/>
        <filter val="91%"/>
        <filter val="101%"/>
        <filter val="111%"/>
        <filter val="121%"/>
        <filter val="131%"/>
        <filter val="141%"/>
        <filter val="151%"/>
        <filter val="171%"/>
        <filter val="181%"/>
        <filter val="211%"/>
        <filter val="221%"/>
        <filter val="261%"/>
        <filter val="611%"/>
        <filter val="2%"/>
        <filter val="82%"/>
        <filter val="92%"/>
        <filter val="102%"/>
        <filter val="112%"/>
        <filter val="122%"/>
        <filter val="132%"/>
        <filter val="142%"/>
        <filter val="152%"/>
        <filter val="202%"/>
        <filter val="232%"/>
        <filter val="13%"/>
        <filter val="43%"/>
        <filter val="53%"/>
        <filter val="63%"/>
        <filter val="73%"/>
        <filter val="83%"/>
        <filter val="93%"/>
        <filter val="103%"/>
        <filter val="113%"/>
        <filter val="123%"/>
        <filter val="133%"/>
        <filter val="143%"/>
        <filter val="163%"/>
        <filter val="173%"/>
        <filter val="353%"/>
        <filter val="543%"/>
        <filter val="1343%"/>
        <filter val="14%"/>
        <filter val="44%"/>
        <filter val="64%"/>
        <filter val="74%"/>
        <filter val="84%"/>
        <filter val="94%"/>
        <filter val="104%"/>
        <filter val="114%"/>
        <filter val="124%"/>
        <filter val="154%"/>
        <filter val="184%"/>
        <filter val="254%"/>
        <filter val="324%"/>
        <filter val="5%"/>
        <filter val="15%"/>
        <filter val="25%"/>
        <filter val="35%"/>
        <filter val="55%"/>
        <filter val="65%"/>
        <filter val="75%"/>
        <filter val="85%"/>
        <filter val="95%"/>
        <filter val="105%"/>
        <filter val="115%"/>
        <filter val="125%"/>
        <filter val="135%"/>
        <filter val="155%"/>
        <filter val="195%"/>
        <filter val="215%"/>
        <filter val="365%"/>
        <filter val="405%"/>
        <filter val="455%"/>
        <filter val="555%"/>
        <filter val="725%"/>
        <filter val="16%"/>
        <filter val="46%"/>
        <filter val="56%"/>
        <filter val="66%"/>
        <filter val="76%"/>
        <filter val="86%"/>
        <filter val="96%"/>
        <filter val="106%"/>
        <filter val="116%"/>
        <filter val="126%"/>
        <filter val="136%"/>
        <filter val="146%"/>
        <filter val="156%"/>
        <filter val="186%"/>
        <filter val="196%"/>
        <filter val="246%"/>
        <filter val="276%"/>
        <filter val="346%"/>
        <filter val="826%"/>
        <filter val="966%"/>
        <filter val="7%"/>
        <filter val="17%"/>
        <filter val="37%"/>
        <filter val="57%"/>
        <filter val="67%"/>
        <filter val="77%"/>
        <filter val="87%"/>
        <filter val="97%"/>
        <filter val="107%"/>
        <filter val="117%"/>
        <filter val="137%"/>
        <filter val="147%"/>
        <filter val="157%"/>
        <filter val="177%"/>
        <filter val="197%"/>
        <filter val="207%"/>
        <filter val="247%"/>
        <filter val="667%"/>
        <filter val="1257%"/>
        <filter val="7167%"/>
        <filter val="28%"/>
        <filter val="58%"/>
        <filter val="68%"/>
        <filter val="78%"/>
        <filter val="88%"/>
        <filter val="98%"/>
        <filter val="108%"/>
        <filter val="118%"/>
        <filter val="128%"/>
        <filter val="168%"/>
        <filter val="238%"/>
        <filter val="318%"/>
        <filter val="538%"/>
        <filter val="738%"/>
        <filter val="9%"/>
        <filter val="19%"/>
        <filter val="29%"/>
        <filter val="39%"/>
        <filter val="59%"/>
        <filter val="89%"/>
        <filter val="99%"/>
        <filter val="109%"/>
        <filter val="119%"/>
        <filter val="129%"/>
        <filter val="159%"/>
        <filter val="169%"/>
        <filter val="189%"/>
        <filter val="229%"/>
        <filter val="249%"/>
        <filter val="269%"/>
        <filter val="339%"/>
      </filters>
    </filterColumn>
    <extLst/>
  </autoFilter>
  <mergeCells count="1">
    <mergeCell ref="A1:D1"/>
  </mergeCells>
  <printOptions horizontalCentered="1"/>
  <pageMargins left="0.707638888888889" right="0.15625" top="0.747916666666667" bottom="0.747916666666667" header="0.313888888888889" footer="0.313888888888889"/>
  <pageSetup paperSize="9" orientation="portrait" horizontalDpi="6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268"/>
  <sheetViews>
    <sheetView topLeftCell="A1049" workbookViewId="0">
      <selection activeCell="A1128" sqref="A1128"/>
    </sheetView>
  </sheetViews>
  <sheetFormatPr defaultColWidth="9" defaultRowHeight="13.5" outlineLevelCol="3"/>
  <cols>
    <col min="1" max="1" width="50.625" style="89" customWidth="1"/>
    <col min="2" max="2" width="25.625" style="91" hidden="1" customWidth="1"/>
    <col min="3" max="3" width="25.625" style="91" customWidth="1"/>
    <col min="4" max="4" width="15" style="89" hidden="1" customWidth="1"/>
    <col min="5" max="16384" width="9" style="89"/>
  </cols>
  <sheetData>
    <row r="1" ht="27" spans="1:4">
      <c r="A1" s="92" t="s">
        <v>1010</v>
      </c>
      <c r="B1" s="93"/>
      <c r="C1" s="92"/>
      <c r="D1" s="93"/>
    </row>
    <row r="2" customFormat="1" ht="30" customHeight="1" spans="1:4">
      <c r="A2" s="94"/>
      <c r="B2" s="95"/>
      <c r="C2" s="96" t="s">
        <v>1</v>
      </c>
      <c r="D2" s="97" t="s">
        <v>1</v>
      </c>
    </row>
    <row r="3" s="88" customFormat="1" ht="30.75" customHeight="1" spans="1:4">
      <c r="A3" s="98" t="s">
        <v>30</v>
      </c>
      <c r="B3" s="99" t="s">
        <v>1008</v>
      </c>
      <c r="C3" s="98" t="s">
        <v>1009</v>
      </c>
      <c r="D3" s="98" t="s">
        <v>5</v>
      </c>
    </row>
    <row r="4" ht="17.25" customHeight="1" spans="1:4">
      <c r="A4" s="100" t="s">
        <v>31</v>
      </c>
      <c r="B4" s="101">
        <f>B5+B17+B26+B37+B48+B59+B70+B78+B87+B104+B113+B124+B136+B143+B151+B157+B164+B171+B178+B185+B192+B200+B206+B212+B219+B234+B100</f>
        <v>24368</v>
      </c>
      <c r="C4" s="102">
        <f>C5+C17+C26+C37+C48+C59+C70+C78+C87+C104+C113+C124+C136+C143+C151+C157+C164+C171+C178+C185+C192+C200+C206+C212+C219+C234+C100</f>
        <v>27933</v>
      </c>
      <c r="D4" s="103">
        <f t="shared" ref="D4:D6" si="0">C4/B4</f>
        <v>1.14629842416284</v>
      </c>
    </row>
    <row r="5" ht="17.25" customHeight="1" spans="1:4">
      <c r="A5" s="104" t="s">
        <v>32</v>
      </c>
      <c r="B5" s="105">
        <f>SUM(B6:B16)</f>
        <v>505</v>
      </c>
      <c r="C5" s="106">
        <f>SUM(C6:C16)</f>
        <v>692</v>
      </c>
      <c r="D5" s="107">
        <f t="shared" si="0"/>
        <v>1.37029702970297</v>
      </c>
    </row>
    <row r="6" ht="17.25" customHeight="1" spans="1:4">
      <c r="A6" s="104" t="s">
        <v>33</v>
      </c>
      <c r="B6" s="108">
        <v>399</v>
      </c>
      <c r="C6" s="106">
        <v>361</v>
      </c>
      <c r="D6" s="109">
        <f t="shared" si="0"/>
        <v>0.904761904761905</v>
      </c>
    </row>
    <row r="7" ht="17.25" hidden="1" customHeight="1" spans="1:4">
      <c r="A7" s="110" t="s">
        <v>34</v>
      </c>
      <c r="B7" s="108"/>
      <c r="C7" s="111"/>
      <c r="D7" s="109"/>
    </row>
    <row r="8" ht="17.25" hidden="1" customHeight="1" spans="1:4">
      <c r="A8" s="112" t="s">
        <v>35</v>
      </c>
      <c r="B8" s="108"/>
      <c r="C8" s="111"/>
      <c r="D8" s="109"/>
    </row>
    <row r="9" ht="17.25" customHeight="1" spans="1:4">
      <c r="A9" s="113" t="s">
        <v>36</v>
      </c>
      <c r="B9" s="108">
        <v>18</v>
      </c>
      <c r="C9" s="106">
        <v>120</v>
      </c>
      <c r="D9" s="109">
        <f>C9/B9</f>
        <v>6.66666666666667</v>
      </c>
    </row>
    <row r="10" ht="17.25" hidden="1" customHeight="1" spans="1:4">
      <c r="A10" s="112" t="s">
        <v>37</v>
      </c>
      <c r="B10" s="108"/>
      <c r="C10" s="111"/>
      <c r="D10" s="109"/>
    </row>
    <row r="11" ht="17.25" customHeight="1" spans="1:4">
      <c r="A11" s="100" t="s">
        <v>38</v>
      </c>
      <c r="B11" s="108">
        <v>5</v>
      </c>
      <c r="C11" s="106"/>
      <c r="D11" s="114">
        <v>0</v>
      </c>
    </row>
    <row r="12" ht="17.25" customHeight="1" spans="1:4">
      <c r="A12" s="100" t="s">
        <v>39</v>
      </c>
      <c r="B12" s="108">
        <v>83</v>
      </c>
      <c r="C12" s="106">
        <v>205</v>
      </c>
      <c r="D12" s="109">
        <f>C12/B12</f>
        <v>2.46987951807229</v>
      </c>
    </row>
    <row r="13" ht="17.25" customHeight="1" spans="1:4">
      <c r="A13" s="100" t="s">
        <v>40</v>
      </c>
      <c r="B13" s="108"/>
      <c r="C13" s="106">
        <v>6</v>
      </c>
      <c r="D13" s="114">
        <v>0</v>
      </c>
    </row>
    <row r="14" ht="17.25" hidden="1" customHeight="1" spans="1:4">
      <c r="A14" s="115" t="s">
        <v>41</v>
      </c>
      <c r="B14" s="108"/>
      <c r="C14" s="111"/>
      <c r="D14" s="109"/>
    </row>
    <row r="15" ht="17.25" hidden="1" customHeight="1" spans="1:4">
      <c r="A15" s="115" t="s">
        <v>42</v>
      </c>
      <c r="B15" s="108"/>
      <c r="C15" s="111"/>
      <c r="D15" s="109"/>
    </row>
    <row r="16" ht="17.25" hidden="1" customHeight="1" spans="1:4">
      <c r="A16" s="115" t="s">
        <v>43</v>
      </c>
      <c r="B16" s="108"/>
      <c r="C16" s="111"/>
      <c r="D16" s="109"/>
    </row>
    <row r="17" ht="17.25" customHeight="1" spans="1:4">
      <c r="A17" s="104" t="s">
        <v>44</v>
      </c>
      <c r="B17" s="105">
        <f>SUM(B18:B25)</f>
        <v>488</v>
      </c>
      <c r="C17" s="106">
        <f>SUM(C18:C25)</f>
        <v>562</v>
      </c>
      <c r="D17" s="107">
        <f t="shared" ref="D17:D23" si="1">C17/B17</f>
        <v>1.15163934426229</v>
      </c>
    </row>
    <row r="18" ht="17.25" customHeight="1" spans="1:4">
      <c r="A18" s="104" t="s">
        <v>33</v>
      </c>
      <c r="B18" s="108">
        <v>454</v>
      </c>
      <c r="C18" s="106">
        <v>451</v>
      </c>
      <c r="D18" s="109">
        <f t="shared" si="1"/>
        <v>0.993392070484581</v>
      </c>
    </row>
    <row r="19" ht="17.25" customHeight="1" spans="1:4">
      <c r="A19" s="104" t="s">
        <v>34</v>
      </c>
      <c r="B19" s="108"/>
      <c r="C19" s="106">
        <v>64</v>
      </c>
      <c r="D19" s="114">
        <v>0</v>
      </c>
    </row>
    <row r="20" ht="17.25" hidden="1" customHeight="1" spans="1:4">
      <c r="A20" s="112" t="s">
        <v>35</v>
      </c>
      <c r="B20" s="108"/>
      <c r="C20" s="111"/>
      <c r="D20" s="109"/>
    </row>
    <row r="21" ht="17.25" customHeight="1" spans="1:4">
      <c r="A21" s="113" t="s">
        <v>45</v>
      </c>
      <c r="B21" s="108">
        <v>16</v>
      </c>
      <c r="C21" s="106">
        <v>25</v>
      </c>
      <c r="D21" s="109">
        <f t="shared" si="1"/>
        <v>1.5625</v>
      </c>
    </row>
    <row r="22" ht="17.25" customHeight="1" spans="1:4">
      <c r="A22" s="113" t="s">
        <v>46</v>
      </c>
      <c r="B22" s="108">
        <v>7</v>
      </c>
      <c r="C22" s="106">
        <v>7</v>
      </c>
      <c r="D22" s="109">
        <f t="shared" si="1"/>
        <v>1</v>
      </c>
    </row>
    <row r="23" ht="17.25" customHeight="1" spans="1:4">
      <c r="A23" s="113" t="s">
        <v>47</v>
      </c>
      <c r="B23" s="108">
        <v>11</v>
      </c>
      <c r="C23" s="106">
        <v>15</v>
      </c>
      <c r="D23" s="109">
        <f t="shared" si="1"/>
        <v>1.36363636363636</v>
      </c>
    </row>
    <row r="24" ht="17.25" hidden="1" customHeight="1" spans="1:4">
      <c r="A24" s="112" t="s">
        <v>42</v>
      </c>
      <c r="B24" s="108"/>
      <c r="C24" s="111"/>
      <c r="D24" s="109"/>
    </row>
    <row r="25" ht="17.25" hidden="1" customHeight="1" spans="1:4">
      <c r="A25" s="112" t="s">
        <v>48</v>
      </c>
      <c r="B25" s="108"/>
      <c r="C25" s="111"/>
      <c r="D25" s="109"/>
    </row>
    <row r="26" ht="17.25" customHeight="1" spans="1:4">
      <c r="A26" s="104" t="s">
        <v>49</v>
      </c>
      <c r="B26" s="105">
        <f>SUM(B27:B36)</f>
        <v>9414</v>
      </c>
      <c r="C26" s="106">
        <f>SUM(C27:C36)</f>
        <v>9783</v>
      </c>
      <c r="D26" s="107">
        <f t="shared" ref="D26:D29" si="2">C26/B26</f>
        <v>1.03919694072658</v>
      </c>
    </row>
    <row r="27" ht="17.25" customHeight="1" spans="1:4">
      <c r="A27" s="104" t="s">
        <v>33</v>
      </c>
      <c r="B27" s="108">
        <v>6012</v>
      </c>
      <c r="C27" s="106">
        <v>6214</v>
      </c>
      <c r="D27" s="109">
        <f t="shared" si="2"/>
        <v>1.0335994677312</v>
      </c>
    </row>
    <row r="28" ht="17.25" customHeight="1" spans="1:4">
      <c r="A28" s="104" t="s">
        <v>34</v>
      </c>
      <c r="B28" s="108">
        <v>2951</v>
      </c>
      <c r="C28" s="106">
        <v>2263</v>
      </c>
      <c r="D28" s="109">
        <f t="shared" si="2"/>
        <v>0.766858691968824</v>
      </c>
    </row>
    <row r="29" ht="17.25" customHeight="1" spans="1:4">
      <c r="A29" s="113" t="s">
        <v>35</v>
      </c>
      <c r="B29" s="108">
        <v>301</v>
      </c>
      <c r="C29" s="106">
        <v>388</v>
      </c>
      <c r="D29" s="109">
        <f t="shared" si="2"/>
        <v>1.2890365448505</v>
      </c>
    </row>
    <row r="30" ht="17.25" customHeight="1" spans="1:4">
      <c r="A30" s="113" t="s">
        <v>50</v>
      </c>
      <c r="B30" s="108"/>
      <c r="C30" s="106">
        <v>108</v>
      </c>
      <c r="D30" s="114">
        <v>0</v>
      </c>
    </row>
    <row r="31" ht="17.25" customHeight="1" spans="1:4">
      <c r="A31" s="113" t="s">
        <v>51</v>
      </c>
      <c r="B31" s="108"/>
      <c r="C31" s="106">
        <v>140</v>
      </c>
      <c r="D31" s="114">
        <v>0</v>
      </c>
    </row>
    <row r="32" ht="17.25" hidden="1" customHeight="1" spans="1:4">
      <c r="A32" s="116" t="s">
        <v>52</v>
      </c>
      <c r="B32" s="108"/>
      <c r="C32" s="111"/>
      <c r="D32" s="109"/>
    </row>
    <row r="33" ht="17.25" customHeight="1" spans="1:4">
      <c r="A33" s="104" t="s">
        <v>53</v>
      </c>
      <c r="B33" s="108">
        <v>75</v>
      </c>
      <c r="C33" s="106">
        <v>126</v>
      </c>
      <c r="D33" s="109">
        <f t="shared" ref="D33:D39" si="3">C33/B33</f>
        <v>1.68</v>
      </c>
    </row>
    <row r="34" ht="17.25" hidden="1" customHeight="1" spans="1:4">
      <c r="A34" s="112" t="s">
        <v>54</v>
      </c>
      <c r="B34" s="108"/>
      <c r="C34" s="111"/>
      <c r="D34" s="109"/>
    </row>
    <row r="35" ht="17.25" hidden="1" customHeight="1" spans="1:4">
      <c r="A35" s="112" t="s">
        <v>42</v>
      </c>
      <c r="B35" s="108"/>
      <c r="C35" s="111"/>
      <c r="D35" s="109"/>
    </row>
    <row r="36" ht="17.25" customHeight="1" spans="1:4">
      <c r="A36" s="113" t="s">
        <v>55</v>
      </c>
      <c r="B36" s="108">
        <v>75</v>
      </c>
      <c r="C36" s="106">
        <v>544</v>
      </c>
      <c r="D36" s="109">
        <f t="shared" si="3"/>
        <v>7.25333333333333</v>
      </c>
    </row>
    <row r="37" ht="17.25" customHeight="1" spans="1:4">
      <c r="A37" s="104" t="s">
        <v>56</v>
      </c>
      <c r="B37" s="105">
        <f>SUM(B38:B47)</f>
        <v>723</v>
      </c>
      <c r="C37" s="106">
        <f>SUM(C38:C47)</f>
        <v>729</v>
      </c>
      <c r="D37" s="107">
        <f t="shared" si="3"/>
        <v>1.00829875518672</v>
      </c>
    </row>
    <row r="38" ht="17.25" customHeight="1" spans="1:4">
      <c r="A38" s="104" t="s">
        <v>33</v>
      </c>
      <c r="B38" s="108">
        <v>446</v>
      </c>
      <c r="C38" s="106">
        <v>325</v>
      </c>
      <c r="D38" s="109">
        <f t="shared" si="3"/>
        <v>0.728699551569507</v>
      </c>
    </row>
    <row r="39" ht="17.25" customHeight="1" spans="1:4">
      <c r="A39" s="104" t="s">
        <v>34</v>
      </c>
      <c r="B39" s="108">
        <v>152</v>
      </c>
      <c r="C39" s="106">
        <v>304</v>
      </c>
      <c r="D39" s="109">
        <f t="shared" si="3"/>
        <v>2</v>
      </c>
    </row>
    <row r="40" ht="17.25" hidden="1" customHeight="1" spans="1:4">
      <c r="A40" s="112" t="s">
        <v>35</v>
      </c>
      <c r="B40" s="108"/>
      <c r="C40" s="111"/>
      <c r="D40" s="109"/>
    </row>
    <row r="41" ht="17.25" customHeight="1" spans="1:4">
      <c r="A41" s="113" t="s">
        <v>57</v>
      </c>
      <c r="B41" s="108">
        <v>61</v>
      </c>
      <c r="C41" s="106"/>
      <c r="D41" s="114">
        <v>0</v>
      </c>
    </row>
    <row r="42" ht="17.25" hidden="1" customHeight="1" spans="1:4">
      <c r="A42" s="112" t="s">
        <v>58</v>
      </c>
      <c r="B42" s="108"/>
      <c r="C42" s="111"/>
      <c r="D42" s="109"/>
    </row>
    <row r="43" ht="17.25" hidden="1" customHeight="1" spans="1:4">
      <c r="A43" s="110" t="s">
        <v>59</v>
      </c>
      <c r="B43" s="108"/>
      <c r="C43" s="111"/>
      <c r="D43" s="109"/>
    </row>
    <row r="44" ht="17.25" hidden="1" customHeight="1" spans="1:4">
      <c r="A44" s="110" t="s">
        <v>60</v>
      </c>
      <c r="B44" s="108"/>
      <c r="C44" s="111"/>
      <c r="D44" s="109"/>
    </row>
    <row r="45" ht="17.25" customHeight="1" spans="1:4">
      <c r="A45" s="104" t="s">
        <v>61</v>
      </c>
      <c r="B45" s="108">
        <v>8</v>
      </c>
      <c r="C45" s="106"/>
      <c r="D45" s="114">
        <v>0</v>
      </c>
    </row>
    <row r="46" ht="17.25" customHeight="1" spans="1:4">
      <c r="A46" s="104" t="s">
        <v>42</v>
      </c>
      <c r="B46" s="108">
        <v>3</v>
      </c>
      <c r="C46" s="106"/>
      <c r="D46" s="114">
        <v>0</v>
      </c>
    </row>
    <row r="47" ht="17.25" customHeight="1" spans="1:4">
      <c r="A47" s="113" t="s">
        <v>62</v>
      </c>
      <c r="B47" s="108">
        <v>53</v>
      </c>
      <c r="C47" s="106">
        <v>100</v>
      </c>
      <c r="D47" s="109">
        <f t="shared" ref="D47:D50" si="4">C47/B47</f>
        <v>1.88679245283019</v>
      </c>
    </row>
    <row r="48" ht="17.25" customHeight="1" spans="1:4">
      <c r="A48" s="113" t="s">
        <v>63</v>
      </c>
      <c r="B48" s="105">
        <f>SUM(B49:B58)</f>
        <v>694</v>
      </c>
      <c r="C48" s="102">
        <f>SUM(C49:C58)</f>
        <v>2533</v>
      </c>
      <c r="D48" s="107">
        <f t="shared" si="4"/>
        <v>3.64985590778098</v>
      </c>
    </row>
    <row r="49" ht="17.25" customHeight="1" spans="1:4">
      <c r="A49" s="113" t="s">
        <v>33</v>
      </c>
      <c r="B49" s="108">
        <v>121</v>
      </c>
      <c r="C49" s="106">
        <v>114</v>
      </c>
      <c r="D49" s="109">
        <f t="shared" si="4"/>
        <v>0.942148760330578</v>
      </c>
    </row>
    <row r="50" ht="17.25" customHeight="1" spans="1:4">
      <c r="A50" s="100" t="s">
        <v>34</v>
      </c>
      <c r="B50" s="108">
        <v>35</v>
      </c>
      <c r="C50" s="106">
        <v>49</v>
      </c>
      <c r="D50" s="109">
        <f t="shared" si="4"/>
        <v>1.4</v>
      </c>
    </row>
    <row r="51" ht="17.25" hidden="1" customHeight="1" spans="1:4">
      <c r="A51" s="110" t="s">
        <v>35</v>
      </c>
      <c r="B51" s="108"/>
      <c r="C51" s="111"/>
      <c r="D51" s="109"/>
    </row>
    <row r="52" ht="17.25" customHeight="1" spans="1:4">
      <c r="A52" s="104" t="s">
        <v>64</v>
      </c>
      <c r="B52" s="108">
        <v>419</v>
      </c>
      <c r="C52" s="106">
        <v>2256</v>
      </c>
      <c r="D52" s="109">
        <f t="shared" ref="D52:D56" si="5">C52/B52</f>
        <v>5.38424821002387</v>
      </c>
    </row>
    <row r="53" ht="17.25" hidden="1" customHeight="1" spans="1:4">
      <c r="A53" s="110" t="s">
        <v>65</v>
      </c>
      <c r="B53" s="108"/>
      <c r="C53" s="111"/>
      <c r="D53" s="109"/>
    </row>
    <row r="54" ht="17.25" hidden="1" customHeight="1" spans="1:4">
      <c r="A54" s="112" t="s">
        <v>66</v>
      </c>
      <c r="B54" s="108"/>
      <c r="C54" s="111"/>
      <c r="D54" s="109"/>
    </row>
    <row r="55" ht="17.25" customHeight="1" spans="1:4">
      <c r="A55" s="113" t="s">
        <v>67</v>
      </c>
      <c r="B55" s="108">
        <v>80</v>
      </c>
      <c r="C55" s="106">
        <v>64</v>
      </c>
      <c r="D55" s="109">
        <f t="shared" si="5"/>
        <v>0.8</v>
      </c>
    </row>
    <row r="56" ht="17.25" customHeight="1" spans="1:4">
      <c r="A56" s="113" t="s">
        <v>68</v>
      </c>
      <c r="B56" s="108">
        <v>39</v>
      </c>
      <c r="C56" s="106">
        <v>50</v>
      </c>
      <c r="D56" s="109">
        <f t="shared" si="5"/>
        <v>1.28205128205128</v>
      </c>
    </row>
    <row r="57" ht="17.25" hidden="1" customHeight="1" spans="1:4">
      <c r="A57" s="110" t="s">
        <v>42</v>
      </c>
      <c r="B57" s="108"/>
      <c r="C57" s="111"/>
      <c r="D57" s="109"/>
    </row>
    <row r="58" ht="17.25" hidden="1" customHeight="1" spans="1:4">
      <c r="A58" s="112" t="s">
        <v>69</v>
      </c>
      <c r="B58" s="108"/>
      <c r="C58" s="111"/>
      <c r="D58" s="109"/>
    </row>
    <row r="59" ht="17.25" customHeight="1" spans="1:4">
      <c r="A59" s="117" t="s">
        <v>70</v>
      </c>
      <c r="B59" s="105">
        <f>SUM(B60:B69)</f>
        <v>1926</v>
      </c>
      <c r="C59" s="102">
        <f>SUM(C60:C69)</f>
        <v>2009</v>
      </c>
      <c r="D59" s="107">
        <f t="shared" ref="D59:D61" si="6">C59/B59</f>
        <v>1.04309449636552</v>
      </c>
    </row>
    <row r="60" ht="17.25" customHeight="1" spans="1:4">
      <c r="A60" s="113" t="s">
        <v>33</v>
      </c>
      <c r="B60" s="108">
        <v>943</v>
      </c>
      <c r="C60" s="106">
        <v>1147</v>
      </c>
      <c r="D60" s="109">
        <f t="shared" si="6"/>
        <v>1.21633085896076</v>
      </c>
    </row>
    <row r="61" ht="17.25" customHeight="1" spans="1:4">
      <c r="A61" s="100" t="s">
        <v>34</v>
      </c>
      <c r="B61" s="108">
        <v>402</v>
      </c>
      <c r="C61" s="106">
        <v>506</v>
      </c>
      <c r="D61" s="109">
        <f t="shared" si="6"/>
        <v>1.25870646766169</v>
      </c>
    </row>
    <row r="62" ht="17.25" hidden="1" customHeight="1" spans="1:4">
      <c r="A62" s="115" t="s">
        <v>35</v>
      </c>
      <c r="B62" s="108"/>
      <c r="C62" s="111"/>
      <c r="D62" s="109"/>
    </row>
    <row r="63" ht="17.25" hidden="1" customHeight="1" spans="1:4">
      <c r="A63" s="115" t="s">
        <v>71</v>
      </c>
      <c r="B63" s="108"/>
      <c r="C63" s="111"/>
      <c r="D63" s="109"/>
    </row>
    <row r="64" ht="17.25" customHeight="1" spans="1:4">
      <c r="A64" s="100" t="s">
        <v>72</v>
      </c>
      <c r="B64" s="108">
        <v>1</v>
      </c>
      <c r="C64" s="106"/>
      <c r="D64" s="114">
        <v>0</v>
      </c>
    </row>
    <row r="65" ht="17.25" hidden="1" customHeight="1" spans="1:4">
      <c r="A65" s="115" t="s">
        <v>73</v>
      </c>
      <c r="B65" s="108"/>
      <c r="C65" s="111"/>
      <c r="D65" s="109"/>
    </row>
    <row r="66" ht="17.25" customHeight="1" spans="1:4">
      <c r="A66" s="104" t="s">
        <v>74</v>
      </c>
      <c r="B66" s="108">
        <v>425</v>
      </c>
      <c r="C66" s="106">
        <v>56</v>
      </c>
      <c r="D66" s="109">
        <f t="shared" ref="D66:D71" si="7">C66/B66</f>
        <v>0.131764705882353</v>
      </c>
    </row>
    <row r="67" ht="17.25" customHeight="1" spans="1:4">
      <c r="A67" s="113" t="s">
        <v>75</v>
      </c>
      <c r="B67" s="108">
        <v>154</v>
      </c>
      <c r="C67" s="106">
        <v>300</v>
      </c>
      <c r="D67" s="109">
        <f t="shared" si="7"/>
        <v>1.94805194805195</v>
      </c>
    </row>
    <row r="68" ht="17.25" customHeight="1" spans="1:4">
      <c r="A68" s="113" t="s">
        <v>42</v>
      </c>
      <c r="B68" s="108">
        <v>1</v>
      </c>
      <c r="C68" s="106"/>
      <c r="D68" s="114">
        <v>0</v>
      </c>
    </row>
    <row r="69" ht="17.25" hidden="1" customHeight="1" spans="1:4">
      <c r="A69" s="112" t="s">
        <v>76</v>
      </c>
      <c r="B69" s="108"/>
      <c r="C69" s="111"/>
      <c r="D69" s="109"/>
    </row>
    <row r="70" ht="17.25" customHeight="1" spans="1:4">
      <c r="A70" s="104" t="s">
        <v>77</v>
      </c>
      <c r="B70" s="105">
        <f>SUM(B71:B77)</f>
        <v>213</v>
      </c>
      <c r="C70" s="102">
        <f>SUM(C71:C77)</f>
        <v>540</v>
      </c>
      <c r="D70" s="107">
        <f t="shared" si="7"/>
        <v>2.53521126760563</v>
      </c>
    </row>
    <row r="71" ht="17.25" customHeight="1" spans="1:4">
      <c r="A71" s="104" t="s">
        <v>33</v>
      </c>
      <c r="B71" s="108">
        <v>153</v>
      </c>
      <c r="C71" s="106">
        <v>540</v>
      </c>
      <c r="D71" s="109">
        <f t="shared" si="7"/>
        <v>3.52941176470588</v>
      </c>
    </row>
    <row r="72" ht="17.25" hidden="1" customHeight="1" spans="1:4">
      <c r="A72" s="110" t="s">
        <v>34</v>
      </c>
      <c r="B72" s="108"/>
      <c r="C72" s="111"/>
      <c r="D72" s="109"/>
    </row>
    <row r="73" ht="17.25" hidden="1" customHeight="1" spans="1:4">
      <c r="A73" s="112" t="s">
        <v>35</v>
      </c>
      <c r="B73" s="108"/>
      <c r="C73" s="111"/>
      <c r="D73" s="109"/>
    </row>
    <row r="74" ht="17.25" customHeight="1" spans="1:4">
      <c r="A74" s="104" t="s">
        <v>74</v>
      </c>
      <c r="B74" s="108">
        <v>60</v>
      </c>
      <c r="C74" s="106"/>
      <c r="D74" s="114">
        <v>0</v>
      </c>
    </row>
    <row r="75" ht="17.25" hidden="1" customHeight="1" spans="1:4">
      <c r="A75" s="112" t="s">
        <v>78</v>
      </c>
      <c r="B75" s="108"/>
      <c r="C75" s="111"/>
      <c r="D75" s="109"/>
    </row>
    <row r="76" ht="17.25" hidden="1" customHeight="1" spans="1:4">
      <c r="A76" s="112" t="s">
        <v>42</v>
      </c>
      <c r="B76" s="108"/>
      <c r="C76" s="111"/>
      <c r="D76" s="109"/>
    </row>
    <row r="77" ht="17.25" hidden="1" customHeight="1" spans="1:4">
      <c r="A77" s="112" t="s">
        <v>79</v>
      </c>
      <c r="B77" s="108"/>
      <c r="C77" s="111"/>
      <c r="D77" s="109"/>
    </row>
    <row r="78" ht="17.25" customHeight="1" spans="1:4">
      <c r="A78" s="113" t="s">
        <v>80</v>
      </c>
      <c r="B78" s="105">
        <f>SUM(B79:B86)</f>
        <v>663</v>
      </c>
      <c r="C78" s="102">
        <f>SUM(C79:C86)</f>
        <v>723</v>
      </c>
      <c r="D78" s="107">
        <f t="shared" ref="D78:D80" si="8">C78/B78</f>
        <v>1.09049773755656</v>
      </c>
    </row>
    <row r="79" ht="17.25" customHeight="1" spans="1:4">
      <c r="A79" s="104" t="s">
        <v>33</v>
      </c>
      <c r="B79" s="108">
        <v>286</v>
      </c>
      <c r="C79" s="106">
        <v>263</v>
      </c>
      <c r="D79" s="109">
        <f t="shared" si="8"/>
        <v>0.91958041958042</v>
      </c>
    </row>
    <row r="80" ht="17.25" customHeight="1" spans="1:4">
      <c r="A80" s="104" t="s">
        <v>34</v>
      </c>
      <c r="B80" s="108">
        <v>5</v>
      </c>
      <c r="C80" s="106">
        <v>12</v>
      </c>
      <c r="D80" s="109">
        <f t="shared" si="8"/>
        <v>2.4</v>
      </c>
    </row>
    <row r="81" ht="17.25" hidden="1" customHeight="1" spans="1:4">
      <c r="A81" s="110" t="s">
        <v>35</v>
      </c>
      <c r="B81" s="108"/>
      <c r="C81" s="111"/>
      <c r="D81" s="109"/>
    </row>
    <row r="82" ht="17.25" customHeight="1" spans="1:4">
      <c r="A82" s="118" t="s">
        <v>81</v>
      </c>
      <c r="B82" s="108">
        <v>372</v>
      </c>
      <c r="C82" s="106">
        <v>448</v>
      </c>
      <c r="D82" s="109">
        <f>C82/B82</f>
        <v>1.20430107526882</v>
      </c>
    </row>
    <row r="83" ht="17.25" hidden="1" customHeight="1" spans="1:4">
      <c r="A83" s="112" t="s">
        <v>82</v>
      </c>
      <c r="B83" s="108"/>
      <c r="C83" s="111"/>
      <c r="D83" s="109"/>
    </row>
    <row r="84" ht="17.25" hidden="1" customHeight="1" spans="1:4">
      <c r="A84" s="112" t="s">
        <v>74</v>
      </c>
      <c r="B84" s="108"/>
      <c r="C84" s="111"/>
      <c r="D84" s="109"/>
    </row>
    <row r="85" ht="17.25" hidden="1" customHeight="1" spans="1:4">
      <c r="A85" s="112" t="s">
        <v>42</v>
      </c>
      <c r="B85" s="108"/>
      <c r="C85" s="111"/>
      <c r="D85" s="109"/>
    </row>
    <row r="86" ht="17.25" hidden="1" customHeight="1" spans="1:4">
      <c r="A86" s="115" t="s">
        <v>83</v>
      </c>
      <c r="B86" s="108"/>
      <c r="C86" s="111"/>
      <c r="D86" s="109"/>
    </row>
    <row r="87" ht="17.25" hidden="1" customHeight="1" spans="1:4">
      <c r="A87" s="119" t="s">
        <v>84</v>
      </c>
      <c r="B87" s="105"/>
      <c r="C87" s="120"/>
      <c r="D87" s="121"/>
    </row>
    <row r="88" ht="17.25" hidden="1" customHeight="1" spans="1:4">
      <c r="A88" s="110" t="s">
        <v>33</v>
      </c>
      <c r="B88" s="108"/>
      <c r="C88" s="111"/>
      <c r="D88" s="109"/>
    </row>
    <row r="89" ht="17.25" hidden="1" customHeight="1" spans="1:4">
      <c r="A89" s="112" t="s">
        <v>34</v>
      </c>
      <c r="B89" s="108"/>
      <c r="C89" s="111"/>
      <c r="D89" s="109"/>
    </row>
    <row r="90" ht="17.25" hidden="1" customHeight="1" spans="1:4">
      <c r="A90" s="112" t="s">
        <v>35</v>
      </c>
      <c r="B90" s="108"/>
      <c r="C90" s="111"/>
      <c r="D90" s="109"/>
    </row>
    <row r="91" ht="17.25" hidden="1" customHeight="1" spans="1:4">
      <c r="A91" s="110" t="s">
        <v>85</v>
      </c>
      <c r="B91" s="108"/>
      <c r="C91" s="111"/>
      <c r="D91" s="109"/>
    </row>
    <row r="92" ht="17.25" hidden="1" customHeight="1" spans="1:4">
      <c r="A92" s="110" t="s">
        <v>86</v>
      </c>
      <c r="B92" s="108"/>
      <c r="C92" s="111"/>
      <c r="D92" s="109"/>
    </row>
    <row r="93" ht="17.25" hidden="1" customHeight="1" spans="1:4">
      <c r="A93" s="110" t="s">
        <v>74</v>
      </c>
      <c r="B93" s="108"/>
      <c r="C93" s="111"/>
      <c r="D93" s="109"/>
    </row>
    <row r="94" ht="17.25" hidden="1" customHeight="1" spans="1:4">
      <c r="A94" s="110" t="s">
        <v>87</v>
      </c>
      <c r="B94" s="108"/>
      <c r="C94" s="111"/>
      <c r="D94" s="109"/>
    </row>
    <row r="95" ht="17.25" hidden="1" customHeight="1" spans="1:4">
      <c r="A95" s="110" t="s">
        <v>88</v>
      </c>
      <c r="B95" s="108"/>
      <c r="C95" s="111"/>
      <c r="D95" s="109"/>
    </row>
    <row r="96" ht="17.25" hidden="1" customHeight="1" spans="1:4">
      <c r="A96" s="110" t="s">
        <v>89</v>
      </c>
      <c r="B96" s="108"/>
      <c r="C96" s="111"/>
      <c r="D96" s="109"/>
    </row>
    <row r="97" ht="17.25" hidden="1" customHeight="1" spans="1:4">
      <c r="A97" s="110" t="s">
        <v>90</v>
      </c>
      <c r="B97" s="108"/>
      <c r="C97" s="111"/>
      <c r="D97" s="109"/>
    </row>
    <row r="98" ht="17.25" hidden="1" customHeight="1" spans="1:4">
      <c r="A98" s="112" t="s">
        <v>42</v>
      </c>
      <c r="B98" s="108"/>
      <c r="C98" s="111"/>
      <c r="D98" s="109"/>
    </row>
    <row r="99" ht="17.25" hidden="1" customHeight="1" spans="1:4">
      <c r="A99" s="112" t="s">
        <v>91</v>
      </c>
      <c r="B99" s="108"/>
      <c r="C99" s="111"/>
      <c r="D99" s="109"/>
    </row>
    <row r="100" ht="17.25" customHeight="1" spans="1:4">
      <c r="A100" s="122" t="s">
        <v>92</v>
      </c>
      <c r="B100" s="105">
        <f>SUM(B101:B103)</f>
        <v>1177</v>
      </c>
      <c r="C100" s="102">
        <f>SUM(C101:C103)</f>
        <v>905</v>
      </c>
      <c r="D100" s="107">
        <f t="shared" ref="D100:D105" si="9">C100/B100</f>
        <v>0.768903993203059</v>
      </c>
    </row>
    <row r="101" s="89" customFormat="1" ht="17.25" customHeight="1" spans="1:4">
      <c r="A101" s="100" t="s">
        <v>93</v>
      </c>
      <c r="B101" s="108">
        <v>823</v>
      </c>
      <c r="C101" s="106">
        <v>500</v>
      </c>
      <c r="D101" s="109">
        <f t="shared" si="9"/>
        <v>0.607533414337789</v>
      </c>
    </row>
    <row r="102" s="89" customFormat="1" ht="17.25" hidden="1" customHeight="1" spans="1:4">
      <c r="A102" s="115" t="s">
        <v>42</v>
      </c>
      <c r="B102" s="108"/>
      <c r="C102" s="111"/>
      <c r="D102" s="109"/>
    </row>
    <row r="103" s="89" customFormat="1" ht="17.25" customHeight="1" spans="1:4">
      <c r="A103" s="100" t="s">
        <v>94</v>
      </c>
      <c r="B103" s="108">
        <v>354</v>
      </c>
      <c r="C103" s="106">
        <v>405</v>
      </c>
      <c r="D103" s="109">
        <f t="shared" si="9"/>
        <v>1.14406779661017</v>
      </c>
    </row>
    <row r="104" ht="17.25" customHeight="1" spans="1:4">
      <c r="A104" s="122" t="s">
        <v>95</v>
      </c>
      <c r="B104" s="105">
        <f>SUM(B105:B112)</f>
        <v>1182</v>
      </c>
      <c r="C104" s="106">
        <f>SUM(C105:C112)</f>
        <v>1151</v>
      </c>
      <c r="D104" s="107">
        <f t="shared" si="9"/>
        <v>0.973773265651438</v>
      </c>
    </row>
    <row r="105" ht="17.25" customHeight="1" spans="1:4">
      <c r="A105" s="104" t="s">
        <v>33</v>
      </c>
      <c r="B105" s="108">
        <v>897</v>
      </c>
      <c r="C105" s="106">
        <v>896</v>
      </c>
      <c r="D105" s="109">
        <f t="shared" si="9"/>
        <v>0.998885172798216</v>
      </c>
    </row>
    <row r="106" ht="17.25" customHeight="1" spans="1:4">
      <c r="A106" s="104" t="s">
        <v>34</v>
      </c>
      <c r="B106" s="108">
        <v>10</v>
      </c>
      <c r="C106" s="106"/>
      <c r="D106" s="114">
        <v>0</v>
      </c>
    </row>
    <row r="107" ht="17.25" hidden="1" customHeight="1" spans="1:4">
      <c r="A107" s="110" t="s">
        <v>35</v>
      </c>
      <c r="B107" s="108"/>
      <c r="C107" s="111"/>
      <c r="D107" s="109"/>
    </row>
    <row r="108" ht="17.25" customHeight="1" spans="1:4">
      <c r="A108" s="113" t="s">
        <v>96</v>
      </c>
      <c r="B108" s="108">
        <v>60</v>
      </c>
      <c r="C108" s="106">
        <v>48</v>
      </c>
      <c r="D108" s="109">
        <f t="shared" ref="D108:D110" si="10">C108/B108</f>
        <v>0.8</v>
      </c>
    </row>
    <row r="109" ht="17.25" customHeight="1" spans="1:4">
      <c r="A109" s="113" t="s">
        <v>97</v>
      </c>
      <c r="B109" s="108">
        <v>45</v>
      </c>
      <c r="C109" s="106">
        <v>45</v>
      </c>
      <c r="D109" s="109">
        <f t="shared" si="10"/>
        <v>1</v>
      </c>
    </row>
    <row r="110" ht="17.25" customHeight="1" spans="1:4">
      <c r="A110" s="113" t="s">
        <v>98</v>
      </c>
      <c r="B110" s="108">
        <v>46</v>
      </c>
      <c r="C110" s="106">
        <v>50</v>
      </c>
      <c r="D110" s="109">
        <f t="shared" si="10"/>
        <v>1.08695652173913</v>
      </c>
    </row>
    <row r="111" ht="17.25" hidden="1" customHeight="1" spans="1:4">
      <c r="A111" s="110" t="s">
        <v>42</v>
      </c>
      <c r="B111" s="108"/>
      <c r="C111" s="111"/>
      <c r="D111" s="109"/>
    </row>
    <row r="112" ht="17.25" customHeight="1" spans="1:4">
      <c r="A112" s="104" t="s">
        <v>99</v>
      </c>
      <c r="B112" s="108">
        <v>124</v>
      </c>
      <c r="C112" s="106">
        <v>112</v>
      </c>
      <c r="D112" s="109">
        <f t="shared" ref="D112:D114" si="11">C112/B112</f>
        <v>0.903225806451613</v>
      </c>
    </row>
    <row r="113" ht="17.25" customHeight="1" spans="1:4">
      <c r="A113" s="100" t="s">
        <v>100</v>
      </c>
      <c r="B113" s="105">
        <f>SUM(B114:B123)</f>
        <v>943</v>
      </c>
      <c r="C113" s="106">
        <f>SUM(C114:C123)</f>
        <v>1432</v>
      </c>
      <c r="D113" s="107">
        <f t="shared" si="11"/>
        <v>1.51855779427359</v>
      </c>
    </row>
    <row r="114" ht="17.25" customHeight="1" spans="1:4">
      <c r="A114" s="104" t="s">
        <v>33</v>
      </c>
      <c r="B114" s="108">
        <v>184</v>
      </c>
      <c r="C114" s="106">
        <v>195</v>
      </c>
      <c r="D114" s="109">
        <f t="shared" si="11"/>
        <v>1.05978260869565</v>
      </c>
    </row>
    <row r="115" ht="17.25" hidden="1" customHeight="1" spans="1:4">
      <c r="A115" s="110" t="s">
        <v>34</v>
      </c>
      <c r="B115" s="108"/>
      <c r="C115" s="111"/>
      <c r="D115" s="109"/>
    </row>
    <row r="116" ht="17.25" hidden="1" customHeight="1" spans="1:4">
      <c r="A116" s="110" t="s">
        <v>35</v>
      </c>
      <c r="B116" s="108"/>
      <c r="C116" s="111"/>
      <c r="D116" s="109"/>
    </row>
    <row r="117" ht="17.25" hidden="1" customHeight="1" spans="1:4">
      <c r="A117" s="112" t="s">
        <v>101</v>
      </c>
      <c r="B117" s="108"/>
      <c r="C117" s="111"/>
      <c r="D117" s="109"/>
    </row>
    <row r="118" ht="17.25" hidden="1" customHeight="1" spans="1:4">
      <c r="A118" s="112" t="s">
        <v>102</v>
      </c>
      <c r="B118" s="108"/>
      <c r="C118" s="111"/>
      <c r="D118" s="109"/>
    </row>
    <row r="119" ht="17.25" hidden="1" customHeight="1" spans="1:4">
      <c r="A119" s="112" t="s">
        <v>103</v>
      </c>
      <c r="B119" s="108"/>
      <c r="C119" s="111"/>
      <c r="D119" s="109"/>
    </row>
    <row r="120" ht="17.25" hidden="1" customHeight="1" spans="1:4">
      <c r="A120" s="110" t="s">
        <v>104</v>
      </c>
      <c r="B120" s="108"/>
      <c r="C120" s="111"/>
      <c r="D120" s="109"/>
    </row>
    <row r="121" ht="17.25" customHeight="1" spans="1:4">
      <c r="A121" s="104" t="s">
        <v>105</v>
      </c>
      <c r="B121" s="108">
        <v>459</v>
      </c>
      <c r="C121" s="106">
        <v>1237</v>
      </c>
      <c r="D121" s="109">
        <f>C121/B121</f>
        <v>2.69498910675381</v>
      </c>
    </row>
    <row r="122" ht="17.25" hidden="1" customHeight="1" spans="1:4">
      <c r="A122" s="110" t="s">
        <v>42</v>
      </c>
      <c r="B122" s="108"/>
      <c r="C122" s="111"/>
      <c r="D122" s="109"/>
    </row>
    <row r="123" ht="17.25" customHeight="1" spans="1:4">
      <c r="A123" s="113" t="s">
        <v>106</v>
      </c>
      <c r="B123" s="108">
        <v>300</v>
      </c>
      <c r="C123" s="106"/>
      <c r="D123" s="114">
        <v>0</v>
      </c>
    </row>
    <row r="124" ht="17.25" customHeight="1" spans="1:4">
      <c r="A124" s="113" t="s">
        <v>107</v>
      </c>
      <c r="B124" s="105">
        <f>SUM(B125:B135)</f>
        <v>357</v>
      </c>
      <c r="C124" s="106">
        <f>SUM(C125:C135)</f>
        <v>350</v>
      </c>
      <c r="D124" s="107">
        <f>C124/B124</f>
        <v>0.980392156862745</v>
      </c>
    </row>
    <row r="125" ht="17.25" hidden="1" customHeight="1" spans="1:4">
      <c r="A125" s="112" t="s">
        <v>33</v>
      </c>
      <c r="B125" s="108"/>
      <c r="C125" s="111"/>
      <c r="D125" s="109"/>
    </row>
    <row r="126" ht="17.25" hidden="1" customHeight="1" spans="1:4">
      <c r="A126" s="115" t="s">
        <v>34</v>
      </c>
      <c r="B126" s="108"/>
      <c r="C126" s="111"/>
      <c r="D126" s="109"/>
    </row>
    <row r="127" ht="17.25" hidden="1" customHeight="1" spans="1:4">
      <c r="A127" s="110" t="s">
        <v>35</v>
      </c>
      <c r="B127" s="108"/>
      <c r="C127" s="111"/>
      <c r="D127" s="109"/>
    </row>
    <row r="128" ht="17.25" hidden="1" customHeight="1" spans="1:4">
      <c r="A128" s="110" t="s">
        <v>108</v>
      </c>
      <c r="B128" s="108"/>
      <c r="C128" s="111"/>
      <c r="D128" s="109"/>
    </row>
    <row r="129" ht="17.25" hidden="1" customHeight="1" spans="1:4">
      <c r="A129" s="110" t="s">
        <v>109</v>
      </c>
      <c r="B129" s="108"/>
      <c r="C129" s="111"/>
      <c r="D129" s="109"/>
    </row>
    <row r="130" ht="17.25" hidden="1" customHeight="1" spans="1:4">
      <c r="A130" s="112" t="s">
        <v>110</v>
      </c>
      <c r="B130" s="108"/>
      <c r="C130" s="111"/>
      <c r="D130" s="109"/>
    </row>
    <row r="131" ht="17.25" hidden="1" customHeight="1" spans="1:4">
      <c r="A131" s="110" t="s">
        <v>111</v>
      </c>
      <c r="B131" s="108"/>
      <c r="C131" s="111"/>
      <c r="D131" s="109"/>
    </row>
    <row r="132" ht="17.25" hidden="1" customHeight="1" spans="1:4">
      <c r="A132" s="110" t="s">
        <v>112</v>
      </c>
      <c r="B132" s="108"/>
      <c r="C132" s="111"/>
      <c r="D132" s="109"/>
    </row>
    <row r="133" ht="17.25" hidden="1" customHeight="1" spans="1:4">
      <c r="A133" s="110" t="s">
        <v>113</v>
      </c>
      <c r="B133" s="108"/>
      <c r="C133" s="111"/>
      <c r="D133" s="109"/>
    </row>
    <row r="134" ht="17.25" hidden="1" customHeight="1" spans="1:4">
      <c r="A134" s="110" t="s">
        <v>42</v>
      </c>
      <c r="B134" s="108"/>
      <c r="C134" s="111"/>
      <c r="D134" s="109"/>
    </row>
    <row r="135" ht="17.25" customHeight="1" spans="1:4">
      <c r="A135" s="104" t="s">
        <v>114</v>
      </c>
      <c r="B135" s="108">
        <v>357</v>
      </c>
      <c r="C135" s="106">
        <v>350</v>
      </c>
      <c r="D135" s="109">
        <f t="shared" ref="D135:D140" si="12">C135/B135</f>
        <v>0.980392156862745</v>
      </c>
    </row>
    <row r="136" ht="17.25" customHeight="1" spans="1:4">
      <c r="A136" s="104" t="s">
        <v>115</v>
      </c>
      <c r="B136" s="105">
        <f>SUM(B137:B142)</f>
        <v>6</v>
      </c>
      <c r="C136" s="106">
        <f>SUM(C137:C142)</f>
        <v>12</v>
      </c>
      <c r="D136" s="107">
        <f t="shared" si="12"/>
        <v>2</v>
      </c>
    </row>
    <row r="137" ht="17.25" customHeight="1" spans="1:4">
      <c r="A137" s="104" t="s">
        <v>33</v>
      </c>
      <c r="B137" s="108"/>
      <c r="C137" s="106">
        <v>6</v>
      </c>
      <c r="D137" s="114">
        <v>0</v>
      </c>
    </row>
    <row r="138" ht="17.25" hidden="1" customHeight="1" spans="1:4">
      <c r="A138" s="110" t="s">
        <v>34</v>
      </c>
      <c r="B138" s="108"/>
      <c r="C138" s="111"/>
      <c r="D138" s="109"/>
    </row>
    <row r="139" ht="17.25" hidden="1" customHeight="1" spans="1:4">
      <c r="A139" s="112" t="s">
        <v>35</v>
      </c>
      <c r="B139" s="108"/>
      <c r="C139" s="111"/>
      <c r="D139" s="109"/>
    </row>
    <row r="140" ht="17.25" customHeight="1" spans="1:4">
      <c r="A140" s="113" t="s">
        <v>116</v>
      </c>
      <c r="B140" s="108">
        <v>1</v>
      </c>
      <c r="C140" s="106">
        <v>1</v>
      </c>
      <c r="D140" s="109">
        <f t="shared" si="12"/>
        <v>1</v>
      </c>
    </row>
    <row r="141" ht="17.25" hidden="1" customHeight="1" spans="1:4">
      <c r="A141" s="112" t="s">
        <v>42</v>
      </c>
      <c r="B141" s="108"/>
      <c r="C141" s="111"/>
      <c r="D141" s="109"/>
    </row>
    <row r="142" ht="17.25" customHeight="1" spans="1:4">
      <c r="A142" s="100" t="s">
        <v>117</v>
      </c>
      <c r="B142" s="108">
        <v>5</v>
      </c>
      <c r="C142" s="106">
        <v>5</v>
      </c>
      <c r="D142" s="109">
        <f t="shared" ref="D142:D145" si="13">C142/B142</f>
        <v>1</v>
      </c>
    </row>
    <row r="143" ht="17.25" customHeight="1" spans="1:4">
      <c r="A143" s="104" t="s">
        <v>118</v>
      </c>
      <c r="B143" s="105">
        <f>SUM(B144:B150)</f>
        <v>1</v>
      </c>
      <c r="C143" s="106">
        <f>SUM(C144:C150)</f>
        <v>1</v>
      </c>
      <c r="D143" s="107">
        <f t="shared" si="13"/>
        <v>1</v>
      </c>
    </row>
    <row r="144" ht="17.25" hidden="1" customHeight="1" spans="1:4">
      <c r="A144" s="110" t="s">
        <v>33</v>
      </c>
      <c r="B144" s="108"/>
      <c r="C144" s="111"/>
      <c r="D144" s="109"/>
    </row>
    <row r="145" ht="17.25" customHeight="1" spans="1:4">
      <c r="A145" s="113" t="s">
        <v>34</v>
      </c>
      <c r="B145" s="108">
        <v>1</v>
      </c>
      <c r="C145" s="106">
        <v>1</v>
      </c>
      <c r="D145" s="109">
        <f t="shared" si="13"/>
        <v>1</v>
      </c>
    </row>
    <row r="146" ht="17.25" hidden="1" customHeight="1" spans="1:4">
      <c r="A146" s="112" t="s">
        <v>35</v>
      </c>
      <c r="B146" s="108"/>
      <c r="C146" s="111"/>
      <c r="D146" s="109"/>
    </row>
    <row r="147" ht="17.25" hidden="1" customHeight="1" spans="1:4">
      <c r="A147" s="112" t="s">
        <v>119</v>
      </c>
      <c r="B147" s="108"/>
      <c r="C147" s="111"/>
      <c r="D147" s="109"/>
    </row>
    <row r="148" ht="17.25" hidden="1" customHeight="1" spans="1:4">
      <c r="A148" s="115" t="s">
        <v>120</v>
      </c>
      <c r="B148" s="108"/>
      <c r="C148" s="111"/>
      <c r="D148" s="109"/>
    </row>
    <row r="149" ht="17.25" hidden="1" customHeight="1" spans="1:4">
      <c r="A149" s="110" t="s">
        <v>42</v>
      </c>
      <c r="B149" s="108"/>
      <c r="C149" s="111"/>
      <c r="D149" s="109"/>
    </row>
    <row r="150" ht="17.25" hidden="1" customHeight="1" spans="1:4">
      <c r="A150" s="110" t="s">
        <v>121</v>
      </c>
      <c r="B150" s="108"/>
      <c r="C150" s="111"/>
      <c r="D150" s="109"/>
    </row>
    <row r="151" ht="17.25" customHeight="1" spans="1:4">
      <c r="A151" s="113" t="s">
        <v>122</v>
      </c>
      <c r="B151" s="105">
        <f>SUM(B152:B156)</f>
        <v>24</v>
      </c>
      <c r="C151" s="106">
        <f>SUM(C152:C156)</f>
        <v>177</v>
      </c>
      <c r="D151" s="107">
        <f>C151/B151</f>
        <v>7.375</v>
      </c>
    </row>
    <row r="152" ht="17.25" hidden="1" customHeight="1" spans="1:4">
      <c r="A152" s="112" t="s">
        <v>33</v>
      </c>
      <c r="B152" s="108"/>
      <c r="C152" s="111"/>
      <c r="D152" s="109"/>
    </row>
    <row r="153" ht="17.25" hidden="1" customHeight="1" spans="1:4">
      <c r="A153" s="112" t="s">
        <v>34</v>
      </c>
      <c r="B153" s="108"/>
      <c r="C153" s="111"/>
      <c r="D153" s="109"/>
    </row>
    <row r="154" ht="17.25" hidden="1" customHeight="1" spans="1:4">
      <c r="A154" s="110" t="s">
        <v>35</v>
      </c>
      <c r="B154" s="108"/>
      <c r="C154" s="111"/>
      <c r="D154" s="109"/>
    </row>
    <row r="155" ht="17.25" customHeight="1" spans="1:4">
      <c r="A155" s="117" t="s">
        <v>123</v>
      </c>
      <c r="B155" s="108">
        <v>24</v>
      </c>
      <c r="C155" s="106">
        <v>177</v>
      </c>
      <c r="D155" s="109">
        <f t="shared" ref="D155:D159" si="14">C155/B155</f>
        <v>7.375</v>
      </c>
    </row>
    <row r="156" ht="17.25" hidden="1" customHeight="1" spans="1:4">
      <c r="A156" s="110" t="s">
        <v>124</v>
      </c>
      <c r="B156" s="108"/>
      <c r="C156" s="111"/>
      <c r="D156" s="109"/>
    </row>
    <row r="157" ht="17.25" customHeight="1" spans="1:4">
      <c r="A157" s="113" t="s">
        <v>125</v>
      </c>
      <c r="B157" s="105">
        <f>SUM(B158:B163)</f>
        <v>66</v>
      </c>
      <c r="C157" s="106">
        <f>SUM(C158:C163)</f>
        <v>53</v>
      </c>
      <c r="D157" s="107">
        <f t="shared" si="14"/>
        <v>0.803030303030303</v>
      </c>
    </row>
    <row r="158" ht="17.25" customHeight="1" spans="1:4">
      <c r="A158" s="113" t="s">
        <v>33</v>
      </c>
      <c r="B158" s="108">
        <v>40</v>
      </c>
      <c r="C158" s="106">
        <v>49</v>
      </c>
      <c r="D158" s="109">
        <f t="shared" si="14"/>
        <v>1.225</v>
      </c>
    </row>
    <row r="159" ht="17.25" customHeight="1" spans="1:4">
      <c r="A159" s="113" t="s">
        <v>34</v>
      </c>
      <c r="B159" s="108">
        <v>26</v>
      </c>
      <c r="C159" s="106">
        <v>4</v>
      </c>
      <c r="D159" s="109">
        <f t="shared" si="14"/>
        <v>0.153846153846154</v>
      </c>
    </row>
    <row r="160" ht="17.25" hidden="1" customHeight="1" spans="1:4">
      <c r="A160" s="115" t="s">
        <v>35</v>
      </c>
      <c r="B160" s="108"/>
      <c r="C160" s="111"/>
      <c r="D160" s="109"/>
    </row>
    <row r="161" ht="17.25" hidden="1" customHeight="1" spans="1:4">
      <c r="A161" s="110" t="s">
        <v>47</v>
      </c>
      <c r="B161" s="108"/>
      <c r="C161" s="111"/>
      <c r="D161" s="109"/>
    </row>
    <row r="162" ht="17.25" hidden="1" customHeight="1" spans="1:4">
      <c r="A162" s="110" t="s">
        <v>42</v>
      </c>
      <c r="B162" s="108"/>
      <c r="C162" s="111"/>
      <c r="D162" s="109"/>
    </row>
    <row r="163" ht="17.25" hidden="1" customHeight="1" spans="1:4">
      <c r="A163" s="110" t="s">
        <v>126</v>
      </c>
      <c r="B163" s="108"/>
      <c r="C163" s="111"/>
      <c r="D163" s="109"/>
    </row>
    <row r="164" ht="17.25" customHeight="1" spans="1:4">
      <c r="A164" s="113" t="s">
        <v>127</v>
      </c>
      <c r="B164" s="105">
        <f>SUM(B165:B170)</f>
        <v>1032</v>
      </c>
      <c r="C164" s="106">
        <f>SUM(C165:C170)</f>
        <v>1093</v>
      </c>
      <c r="D164" s="107">
        <f t="shared" ref="D164:D166" si="15">C164/B164</f>
        <v>1.05910852713178</v>
      </c>
    </row>
    <row r="165" ht="17.25" customHeight="1" spans="1:4">
      <c r="A165" s="113" t="s">
        <v>33</v>
      </c>
      <c r="B165" s="108">
        <v>348</v>
      </c>
      <c r="C165" s="106">
        <v>507</v>
      </c>
      <c r="D165" s="109">
        <f t="shared" si="15"/>
        <v>1.45689655172414</v>
      </c>
    </row>
    <row r="166" ht="17.25" customHeight="1" spans="1:4">
      <c r="A166" s="113" t="s">
        <v>34</v>
      </c>
      <c r="B166" s="108">
        <v>452</v>
      </c>
      <c r="C166" s="106">
        <v>354</v>
      </c>
      <c r="D166" s="109">
        <f t="shared" si="15"/>
        <v>0.783185840707965</v>
      </c>
    </row>
    <row r="167" ht="17.25" hidden="1" customHeight="1" spans="1:4">
      <c r="A167" s="110" t="s">
        <v>35</v>
      </c>
      <c r="B167" s="108"/>
      <c r="C167" s="111"/>
      <c r="D167" s="109"/>
    </row>
    <row r="168" ht="17.25" customHeight="1" spans="1:4">
      <c r="A168" s="104" t="s">
        <v>128</v>
      </c>
      <c r="B168" s="108">
        <v>28</v>
      </c>
      <c r="C168" s="106">
        <v>32</v>
      </c>
      <c r="D168" s="109">
        <f t="shared" ref="D168:D172" si="16">C168/B168</f>
        <v>1.14285714285714</v>
      </c>
    </row>
    <row r="169" ht="17.25" hidden="1" customHeight="1" spans="1:4">
      <c r="A169" s="112" t="s">
        <v>42</v>
      </c>
      <c r="B169" s="108"/>
      <c r="C169" s="111"/>
      <c r="D169" s="109"/>
    </row>
    <row r="170" ht="17.25" customHeight="1" spans="1:4">
      <c r="A170" s="113" t="s">
        <v>129</v>
      </c>
      <c r="B170" s="108">
        <v>204</v>
      </c>
      <c r="C170" s="106">
        <v>200</v>
      </c>
      <c r="D170" s="109">
        <f t="shared" si="16"/>
        <v>0.980392156862745</v>
      </c>
    </row>
    <row r="171" ht="17.25" customHeight="1" spans="1:4">
      <c r="A171" s="113" t="s">
        <v>130</v>
      </c>
      <c r="B171" s="105">
        <f>SUM(B172:B177)</f>
        <v>1450</v>
      </c>
      <c r="C171" s="106">
        <f>SUM(C172:C177)</f>
        <v>1366</v>
      </c>
      <c r="D171" s="107">
        <f t="shared" si="16"/>
        <v>0.942068965517241</v>
      </c>
    </row>
    <row r="172" ht="17.25" customHeight="1" spans="1:4">
      <c r="A172" s="113" t="s">
        <v>33</v>
      </c>
      <c r="B172" s="108">
        <v>1118</v>
      </c>
      <c r="C172" s="106">
        <v>1009</v>
      </c>
      <c r="D172" s="109">
        <f t="shared" si="16"/>
        <v>0.902504472271914</v>
      </c>
    </row>
    <row r="173" ht="17.25" hidden="1" customHeight="1" spans="1:4">
      <c r="A173" s="110" t="s">
        <v>34</v>
      </c>
      <c r="B173" s="108"/>
      <c r="C173" s="111"/>
      <c r="D173" s="109"/>
    </row>
    <row r="174" ht="17.25" customHeight="1" spans="1:4">
      <c r="A174" s="104" t="s">
        <v>35</v>
      </c>
      <c r="B174" s="108">
        <v>98</v>
      </c>
      <c r="C174" s="106">
        <v>140</v>
      </c>
      <c r="D174" s="109">
        <f t="shared" ref="D174:D180" si="17">C174/B174</f>
        <v>1.42857142857143</v>
      </c>
    </row>
    <row r="175" ht="17.25" customHeight="1" spans="1:4">
      <c r="A175" s="104" t="s">
        <v>131</v>
      </c>
      <c r="B175" s="108"/>
      <c r="C175" s="106">
        <v>17</v>
      </c>
      <c r="D175" s="114">
        <v>0</v>
      </c>
    </row>
    <row r="176" ht="17.25" hidden="1" customHeight="1" spans="1:4">
      <c r="A176" s="112" t="s">
        <v>42</v>
      </c>
      <c r="B176" s="108"/>
      <c r="C176" s="111"/>
      <c r="D176" s="109"/>
    </row>
    <row r="177" ht="17.25" customHeight="1" spans="1:4">
      <c r="A177" s="113" t="s">
        <v>132</v>
      </c>
      <c r="B177" s="108">
        <v>234</v>
      </c>
      <c r="C177" s="106">
        <v>200</v>
      </c>
      <c r="D177" s="109">
        <f t="shared" si="17"/>
        <v>0.854700854700855</v>
      </c>
    </row>
    <row r="178" ht="17.25" customHeight="1" spans="1:4">
      <c r="A178" s="113" t="s">
        <v>133</v>
      </c>
      <c r="B178" s="105">
        <f>SUM(B179:B184)</f>
        <v>1174</v>
      </c>
      <c r="C178" s="106">
        <f>SUM(C179:C184)</f>
        <v>1466</v>
      </c>
      <c r="D178" s="107">
        <f t="shared" si="17"/>
        <v>1.24872231686542</v>
      </c>
    </row>
    <row r="179" ht="17.25" customHeight="1" spans="1:4">
      <c r="A179" s="104" t="s">
        <v>33</v>
      </c>
      <c r="B179" s="108">
        <v>512</v>
      </c>
      <c r="C179" s="106">
        <v>567</v>
      </c>
      <c r="D179" s="109">
        <f t="shared" si="17"/>
        <v>1.107421875</v>
      </c>
    </row>
    <row r="180" ht="17.25" customHeight="1" spans="1:4">
      <c r="A180" s="104" t="s">
        <v>34</v>
      </c>
      <c r="B180" s="108">
        <v>504</v>
      </c>
      <c r="C180" s="106">
        <v>799</v>
      </c>
      <c r="D180" s="109">
        <f t="shared" si="17"/>
        <v>1.58531746031746</v>
      </c>
    </row>
    <row r="181" ht="17.25" hidden="1" customHeight="1" spans="1:4">
      <c r="A181" s="110" t="s">
        <v>35</v>
      </c>
      <c r="B181" s="108"/>
      <c r="C181" s="111"/>
      <c r="D181" s="109"/>
    </row>
    <row r="182" ht="17.25" hidden="1" customHeight="1" spans="1:4">
      <c r="A182" s="110" t="s">
        <v>134</v>
      </c>
      <c r="B182" s="108"/>
      <c r="C182" s="111"/>
      <c r="D182" s="109"/>
    </row>
    <row r="183" ht="17.25" hidden="1" customHeight="1" spans="1:4">
      <c r="A183" s="110" t="s">
        <v>42</v>
      </c>
      <c r="B183" s="108"/>
      <c r="C183" s="111"/>
      <c r="D183" s="109"/>
    </row>
    <row r="184" ht="17.25" customHeight="1" spans="1:4">
      <c r="A184" s="113" t="s">
        <v>135</v>
      </c>
      <c r="B184" s="108">
        <v>158</v>
      </c>
      <c r="C184" s="106">
        <v>100</v>
      </c>
      <c r="D184" s="109">
        <f t="shared" ref="D184:D187" si="18">C184/B184</f>
        <v>0.632911392405063</v>
      </c>
    </row>
    <row r="185" ht="17.25" customHeight="1" spans="1:4">
      <c r="A185" s="113" t="s">
        <v>136</v>
      </c>
      <c r="B185" s="105">
        <f>SUM(B186:B191)</f>
        <v>1009</v>
      </c>
      <c r="C185" s="106">
        <f>SUM(C186:C191)</f>
        <v>1129</v>
      </c>
      <c r="D185" s="107">
        <f t="shared" si="18"/>
        <v>1.1189296333003</v>
      </c>
    </row>
    <row r="186" ht="17.25" customHeight="1" spans="1:4">
      <c r="A186" s="100" t="s">
        <v>33</v>
      </c>
      <c r="B186" s="108">
        <v>346</v>
      </c>
      <c r="C186" s="106">
        <v>355</v>
      </c>
      <c r="D186" s="109">
        <f t="shared" si="18"/>
        <v>1.02601156069364</v>
      </c>
    </row>
    <row r="187" ht="17.25" customHeight="1" spans="1:4">
      <c r="A187" s="104" t="s">
        <v>34</v>
      </c>
      <c r="B187" s="108">
        <v>20</v>
      </c>
      <c r="C187" s="106">
        <v>16</v>
      </c>
      <c r="D187" s="109">
        <f t="shared" si="18"/>
        <v>0.8</v>
      </c>
    </row>
    <row r="188" ht="17.25" hidden="1" customHeight="1" spans="1:4">
      <c r="A188" s="110" t="s">
        <v>35</v>
      </c>
      <c r="B188" s="108"/>
      <c r="C188" s="111"/>
      <c r="D188" s="109"/>
    </row>
    <row r="189" ht="17.25" customHeight="1" spans="1:4">
      <c r="A189" s="104" t="s">
        <v>137</v>
      </c>
      <c r="B189" s="108">
        <v>510</v>
      </c>
      <c r="C189" s="106">
        <v>558</v>
      </c>
      <c r="D189" s="109">
        <f t="shared" ref="D189:D194" si="19">C189/B189</f>
        <v>1.09411764705882</v>
      </c>
    </row>
    <row r="190" ht="17.25" hidden="1" customHeight="1" spans="1:4">
      <c r="A190" s="110" t="s">
        <v>42</v>
      </c>
      <c r="B190" s="108"/>
      <c r="C190" s="111"/>
      <c r="D190" s="109"/>
    </row>
    <row r="191" ht="17.25" customHeight="1" spans="1:4">
      <c r="A191" s="113" t="s">
        <v>138</v>
      </c>
      <c r="B191" s="108">
        <v>133</v>
      </c>
      <c r="C191" s="106">
        <v>200</v>
      </c>
      <c r="D191" s="109">
        <f t="shared" si="19"/>
        <v>1.50375939849624</v>
      </c>
    </row>
    <row r="192" ht="17.25" customHeight="1" spans="1:4">
      <c r="A192" s="113" t="s">
        <v>139</v>
      </c>
      <c r="B192" s="105">
        <f>SUM(B193:B199)</f>
        <v>172</v>
      </c>
      <c r="C192" s="106">
        <f>SUM(C193:C199)</f>
        <v>209</v>
      </c>
      <c r="D192" s="107">
        <f t="shared" si="19"/>
        <v>1.21511627906977</v>
      </c>
    </row>
    <row r="193" ht="17.25" customHeight="1" spans="1:4">
      <c r="A193" s="113" t="s">
        <v>33</v>
      </c>
      <c r="B193" s="108">
        <v>157</v>
      </c>
      <c r="C193" s="106">
        <v>90</v>
      </c>
      <c r="D193" s="109">
        <f t="shared" si="19"/>
        <v>0.573248407643312</v>
      </c>
    </row>
    <row r="194" ht="17.25" customHeight="1" spans="1:4">
      <c r="A194" s="104" t="s">
        <v>34</v>
      </c>
      <c r="B194" s="108">
        <v>9</v>
      </c>
      <c r="C194" s="106">
        <v>108</v>
      </c>
      <c r="D194" s="109">
        <f t="shared" si="19"/>
        <v>12</v>
      </c>
    </row>
    <row r="195" ht="17.25" hidden="1" customHeight="1" spans="1:4">
      <c r="A195" s="110" t="s">
        <v>35</v>
      </c>
      <c r="B195" s="108"/>
      <c r="C195" s="111"/>
      <c r="D195" s="109"/>
    </row>
    <row r="196" ht="17.25" customHeight="1" spans="1:4">
      <c r="A196" s="104" t="s">
        <v>140</v>
      </c>
      <c r="B196" s="108">
        <v>5</v>
      </c>
      <c r="C196" s="106">
        <v>10</v>
      </c>
      <c r="D196" s="109">
        <f>C196/B196</f>
        <v>2</v>
      </c>
    </row>
    <row r="197" ht="17.25" hidden="1" customHeight="1" spans="1:4">
      <c r="A197" s="110" t="s">
        <v>141</v>
      </c>
      <c r="B197" s="108"/>
      <c r="C197" s="111"/>
      <c r="D197" s="109"/>
    </row>
    <row r="198" ht="17.25" hidden="1" customHeight="1" spans="1:4">
      <c r="A198" s="110" t="s">
        <v>42</v>
      </c>
      <c r="B198" s="108"/>
      <c r="C198" s="111"/>
      <c r="D198" s="109"/>
    </row>
    <row r="199" ht="17.25" customHeight="1" spans="1:4">
      <c r="A199" s="113" t="s">
        <v>142</v>
      </c>
      <c r="B199" s="108">
        <v>1</v>
      </c>
      <c r="C199" s="106">
        <v>1</v>
      </c>
      <c r="D199" s="109">
        <f>C199/B199</f>
        <v>1</v>
      </c>
    </row>
    <row r="200" ht="17.25" hidden="1" customHeight="1" spans="1:4">
      <c r="A200" s="123" t="s">
        <v>143</v>
      </c>
      <c r="B200" s="105"/>
      <c r="C200" s="120"/>
      <c r="D200" s="121"/>
    </row>
    <row r="201" ht="17.25" hidden="1" customHeight="1" spans="1:4">
      <c r="A201" s="112" t="s">
        <v>33</v>
      </c>
      <c r="B201" s="108"/>
      <c r="C201" s="111"/>
      <c r="D201" s="109"/>
    </row>
    <row r="202" ht="17.25" hidden="1" customHeight="1" spans="1:4">
      <c r="A202" s="115" t="s">
        <v>34</v>
      </c>
      <c r="B202" s="108"/>
      <c r="C202" s="111"/>
      <c r="D202" s="109"/>
    </row>
    <row r="203" ht="17.25" hidden="1" customHeight="1" spans="1:4">
      <c r="A203" s="110" t="s">
        <v>35</v>
      </c>
      <c r="B203" s="124"/>
      <c r="C203" s="125"/>
      <c r="D203" s="109"/>
    </row>
    <row r="204" ht="17.25" hidden="1" customHeight="1" spans="1:4">
      <c r="A204" s="110" t="s">
        <v>42</v>
      </c>
      <c r="B204" s="124"/>
      <c r="C204" s="125"/>
      <c r="D204" s="109"/>
    </row>
    <row r="205" ht="17.25" hidden="1" customHeight="1" spans="1:4">
      <c r="A205" s="110" t="s">
        <v>144</v>
      </c>
      <c r="B205" s="124"/>
      <c r="C205" s="125"/>
      <c r="D205" s="109"/>
    </row>
    <row r="206" ht="17.25" customHeight="1" spans="1:4">
      <c r="A206" s="113" t="s">
        <v>145</v>
      </c>
      <c r="B206" s="126">
        <f>SUM(B207:B211)</f>
        <v>353</v>
      </c>
      <c r="C206" s="127">
        <f>SUM(C207:C211)</f>
        <v>358</v>
      </c>
      <c r="D206" s="107">
        <f t="shared" ref="D206:D208" si="20">C206/B206</f>
        <v>1.01416430594901</v>
      </c>
    </row>
    <row r="207" ht="17.25" customHeight="1" spans="1:4">
      <c r="A207" s="113" t="s">
        <v>33</v>
      </c>
      <c r="B207" s="124">
        <v>155</v>
      </c>
      <c r="C207" s="128">
        <v>159</v>
      </c>
      <c r="D207" s="109">
        <f t="shared" si="20"/>
        <v>1.0258064516129</v>
      </c>
    </row>
    <row r="208" ht="17.25" customHeight="1" spans="1:4">
      <c r="A208" s="113" t="s">
        <v>34</v>
      </c>
      <c r="B208" s="124">
        <v>198</v>
      </c>
      <c r="C208" s="128">
        <v>199</v>
      </c>
      <c r="D208" s="109">
        <f t="shared" si="20"/>
        <v>1.0050505050505</v>
      </c>
    </row>
    <row r="209" ht="17.25" hidden="1" customHeight="1" spans="1:4">
      <c r="A209" s="110" t="s">
        <v>35</v>
      </c>
      <c r="B209" s="124"/>
      <c r="C209" s="129"/>
      <c r="D209" s="109"/>
    </row>
    <row r="210" ht="17.25" hidden="1" customHeight="1" spans="1:4">
      <c r="A210" s="110" t="s">
        <v>42</v>
      </c>
      <c r="B210" s="124"/>
      <c r="C210" s="129"/>
      <c r="D210" s="109"/>
    </row>
    <row r="211" ht="17.25" hidden="1" customHeight="1" spans="1:4">
      <c r="A211" s="110" t="s">
        <v>146</v>
      </c>
      <c r="B211" s="124"/>
      <c r="C211" s="129"/>
      <c r="D211" s="109"/>
    </row>
    <row r="212" ht="17.25" hidden="1" customHeight="1" spans="1:4">
      <c r="A212" s="119" t="s">
        <v>147</v>
      </c>
      <c r="B212" s="126"/>
      <c r="C212" s="130"/>
      <c r="D212" s="121"/>
    </row>
    <row r="213" ht="17.25" hidden="1" customHeight="1" spans="1:4">
      <c r="A213" s="110" t="s">
        <v>33</v>
      </c>
      <c r="B213" s="124"/>
      <c r="C213" s="129"/>
      <c r="D213" s="109"/>
    </row>
    <row r="214" ht="17.25" hidden="1" customHeight="1" spans="1:4">
      <c r="A214" s="110" t="s">
        <v>34</v>
      </c>
      <c r="B214" s="124"/>
      <c r="C214" s="129"/>
      <c r="D214" s="109"/>
    </row>
    <row r="215" ht="17.25" hidden="1" customHeight="1" spans="1:4">
      <c r="A215" s="110" t="s">
        <v>35</v>
      </c>
      <c r="B215" s="124"/>
      <c r="C215" s="125"/>
      <c r="D215" s="109"/>
    </row>
    <row r="216" ht="17.25" hidden="1" customHeight="1" spans="1:4">
      <c r="A216" s="110" t="s">
        <v>148</v>
      </c>
      <c r="B216" s="124"/>
      <c r="C216" s="125"/>
      <c r="D216" s="109"/>
    </row>
    <row r="217" ht="17.25" hidden="1" customHeight="1" spans="1:4">
      <c r="A217" s="110" t="s">
        <v>42</v>
      </c>
      <c r="B217" s="124"/>
      <c r="C217" s="125"/>
      <c r="D217" s="109"/>
    </row>
    <row r="218" ht="17.25" hidden="1" customHeight="1" spans="1:4">
      <c r="A218" s="110" t="s">
        <v>149</v>
      </c>
      <c r="B218" s="124"/>
      <c r="C218" s="125"/>
      <c r="D218" s="109"/>
    </row>
    <row r="219" ht="17.25" customHeight="1" spans="1:4">
      <c r="A219" s="104" t="s">
        <v>150</v>
      </c>
      <c r="B219" s="126">
        <f>SUM(B220:B233)</f>
        <v>796</v>
      </c>
      <c r="C219" s="127">
        <f>SUM(C220:C233)</f>
        <v>660</v>
      </c>
      <c r="D219" s="107">
        <f t="shared" ref="D219:D224" si="21">C219/B219</f>
        <v>0.829145728643216</v>
      </c>
    </row>
    <row r="220" ht="17.25" customHeight="1" spans="1:4">
      <c r="A220" s="104" t="s">
        <v>33</v>
      </c>
      <c r="B220" s="108">
        <v>611</v>
      </c>
      <c r="C220" s="106">
        <v>540</v>
      </c>
      <c r="D220" s="109">
        <f t="shared" si="21"/>
        <v>0.88379705400982</v>
      </c>
    </row>
    <row r="221" ht="17.25" customHeight="1" spans="1:4">
      <c r="A221" s="104" t="s">
        <v>34</v>
      </c>
      <c r="B221" s="108">
        <v>8</v>
      </c>
      <c r="C221" s="106"/>
      <c r="D221" s="114">
        <v>0</v>
      </c>
    </row>
    <row r="222" ht="17.25" hidden="1" customHeight="1" spans="1:4">
      <c r="A222" s="110" t="s">
        <v>35</v>
      </c>
      <c r="B222" s="108"/>
      <c r="C222" s="111"/>
      <c r="D222" s="109"/>
    </row>
    <row r="223" ht="17.25" customHeight="1" spans="1:4">
      <c r="A223" s="104" t="s">
        <v>151</v>
      </c>
      <c r="B223" s="108">
        <v>14</v>
      </c>
      <c r="C223" s="106">
        <v>28</v>
      </c>
      <c r="D223" s="109">
        <f t="shared" si="21"/>
        <v>2</v>
      </c>
    </row>
    <row r="224" ht="17.25" customHeight="1" spans="1:4">
      <c r="A224" s="104" t="s">
        <v>152</v>
      </c>
      <c r="B224" s="108">
        <v>24</v>
      </c>
      <c r="C224" s="106">
        <v>20</v>
      </c>
      <c r="D224" s="109">
        <f t="shared" si="21"/>
        <v>0.833333333333333</v>
      </c>
    </row>
    <row r="225" ht="17.25" hidden="1" customHeight="1" spans="1:4">
      <c r="A225" s="110" t="s">
        <v>74</v>
      </c>
      <c r="B225" s="108"/>
      <c r="C225" s="111"/>
      <c r="D225" s="109"/>
    </row>
    <row r="226" ht="17.25" customHeight="1" spans="1:4">
      <c r="A226" s="104" t="s">
        <v>153</v>
      </c>
      <c r="B226" s="108">
        <v>27</v>
      </c>
      <c r="C226" s="106">
        <v>20</v>
      </c>
      <c r="D226" s="109">
        <f>C226/B226</f>
        <v>0.740740740740741</v>
      </c>
    </row>
    <row r="227" ht="17.25" hidden="1" customHeight="1" spans="1:4">
      <c r="A227" s="110" t="s">
        <v>154</v>
      </c>
      <c r="B227" s="108"/>
      <c r="C227" s="111"/>
      <c r="D227" s="109"/>
    </row>
    <row r="228" ht="17.25" hidden="1" customHeight="1" spans="1:4">
      <c r="A228" s="110" t="s">
        <v>155</v>
      </c>
      <c r="B228" s="108"/>
      <c r="C228" s="111"/>
      <c r="D228" s="109"/>
    </row>
    <row r="229" ht="17.25" hidden="1" customHeight="1" spans="1:4">
      <c r="A229" s="110" t="s">
        <v>156</v>
      </c>
      <c r="B229" s="108"/>
      <c r="C229" s="111"/>
      <c r="D229" s="109"/>
    </row>
    <row r="230" ht="17.25" customHeight="1" spans="1:4">
      <c r="A230" s="104" t="s">
        <v>157</v>
      </c>
      <c r="B230" s="108"/>
      <c r="C230" s="106">
        <v>52</v>
      </c>
      <c r="D230" s="114">
        <v>0</v>
      </c>
    </row>
    <row r="231" ht="17.25" customHeight="1" spans="1:4">
      <c r="A231" s="104" t="s">
        <v>158</v>
      </c>
      <c r="B231" s="108">
        <v>112</v>
      </c>
      <c r="C231" s="106"/>
      <c r="D231" s="114">
        <v>0</v>
      </c>
    </row>
    <row r="232" ht="17.25" hidden="1" customHeight="1" spans="1:4">
      <c r="A232" s="110" t="s">
        <v>42</v>
      </c>
      <c r="B232" s="108"/>
      <c r="C232" s="111"/>
      <c r="D232" s="109"/>
    </row>
    <row r="233" ht="17.25" hidden="1" customHeight="1" spans="1:4">
      <c r="A233" s="110" t="s">
        <v>159</v>
      </c>
      <c r="B233" s="108"/>
      <c r="C233" s="111"/>
      <c r="D233" s="109"/>
    </row>
    <row r="234" ht="17.25" hidden="1" customHeight="1" spans="1:4">
      <c r="A234" s="119" t="s">
        <v>160</v>
      </c>
      <c r="B234" s="105"/>
      <c r="C234" s="120"/>
      <c r="D234" s="121"/>
    </row>
    <row r="235" ht="17.25" hidden="1" customHeight="1" spans="1:4">
      <c r="A235" s="112" t="s">
        <v>161</v>
      </c>
      <c r="B235" s="108"/>
      <c r="C235" s="111"/>
      <c r="D235" s="109"/>
    </row>
    <row r="236" ht="17.25" hidden="1" customHeight="1" spans="1:4">
      <c r="A236" s="112" t="s">
        <v>162</v>
      </c>
      <c r="B236" s="108"/>
      <c r="C236" s="111"/>
      <c r="D236" s="109"/>
    </row>
    <row r="237" ht="17.25" hidden="1" customHeight="1" spans="1:4">
      <c r="A237" s="131" t="s">
        <v>163</v>
      </c>
      <c r="B237" s="101">
        <f>SUM(B238:B240)</f>
        <v>0</v>
      </c>
      <c r="C237" s="132">
        <f>SUM(C238:C240)</f>
        <v>0</v>
      </c>
      <c r="D237" s="103"/>
    </row>
    <row r="238" ht="17.25" hidden="1" customHeight="1" spans="1:4">
      <c r="A238" s="119" t="s">
        <v>164</v>
      </c>
      <c r="B238" s="105"/>
      <c r="C238" s="120"/>
      <c r="D238" s="107"/>
    </row>
    <row r="239" ht="17.25" hidden="1" customHeight="1" spans="1:4">
      <c r="A239" s="119" t="s">
        <v>165</v>
      </c>
      <c r="B239" s="105"/>
      <c r="C239" s="120"/>
      <c r="D239" s="107"/>
    </row>
    <row r="240" ht="17.25" hidden="1" customHeight="1" spans="1:4">
      <c r="A240" s="119" t="s">
        <v>166</v>
      </c>
      <c r="B240" s="105"/>
      <c r="C240" s="120"/>
      <c r="D240" s="107"/>
    </row>
    <row r="241" ht="17.25" customHeight="1" spans="1:4">
      <c r="A241" s="100" t="s">
        <v>167</v>
      </c>
      <c r="B241" s="101">
        <f>B242+B252</f>
        <v>706</v>
      </c>
      <c r="C241" s="106">
        <f>C242+C252</f>
        <v>472</v>
      </c>
      <c r="D241" s="103">
        <f t="shared" ref="D241:D245" si="22">C241/B241</f>
        <v>0.668555240793201</v>
      </c>
    </row>
    <row r="242" ht="17.25" customHeight="1" spans="1:4">
      <c r="A242" s="113" t="s">
        <v>168</v>
      </c>
      <c r="B242" s="105">
        <f>SUM(B243:B251)</f>
        <v>706</v>
      </c>
      <c r="C242" s="106">
        <f>SUM(C243:C251)</f>
        <v>472</v>
      </c>
      <c r="D242" s="107">
        <f t="shared" si="22"/>
        <v>0.668555240793201</v>
      </c>
    </row>
    <row r="243" ht="17.25" customHeight="1" spans="1:4">
      <c r="A243" s="113" t="s">
        <v>169</v>
      </c>
      <c r="B243" s="108">
        <v>15</v>
      </c>
      <c r="C243" s="106"/>
      <c r="D243" s="114">
        <v>0</v>
      </c>
    </row>
    <row r="244" ht="17.25" hidden="1" customHeight="1" spans="1:4">
      <c r="A244" s="110" t="s">
        <v>170</v>
      </c>
      <c r="B244" s="108"/>
      <c r="C244" s="111"/>
      <c r="D244" s="109"/>
    </row>
    <row r="245" ht="17.25" customHeight="1" spans="1:4">
      <c r="A245" s="104" t="s">
        <v>171</v>
      </c>
      <c r="B245" s="108">
        <v>477</v>
      </c>
      <c r="C245" s="106">
        <v>261</v>
      </c>
      <c r="D245" s="109">
        <f t="shared" si="22"/>
        <v>0.547169811320755</v>
      </c>
    </row>
    <row r="246" ht="17.25" hidden="1" customHeight="1" spans="1:4">
      <c r="A246" s="110" t="s">
        <v>172</v>
      </c>
      <c r="B246" s="108"/>
      <c r="C246" s="111"/>
      <c r="D246" s="109"/>
    </row>
    <row r="247" ht="17.25" customHeight="1" spans="1:4">
      <c r="A247" s="113" t="s">
        <v>173</v>
      </c>
      <c r="B247" s="108">
        <v>6</v>
      </c>
      <c r="C247" s="106">
        <v>3</v>
      </c>
      <c r="D247" s="109">
        <f t="shared" ref="D247:D249" si="23">C247/B247</f>
        <v>0.5</v>
      </c>
    </row>
    <row r="248" ht="17.25" customHeight="1" spans="1:4">
      <c r="A248" s="113" t="s">
        <v>174</v>
      </c>
      <c r="B248" s="108">
        <v>19</v>
      </c>
      <c r="C248" s="106">
        <v>25</v>
      </c>
      <c r="D248" s="109">
        <f t="shared" si="23"/>
        <v>1.31578947368421</v>
      </c>
    </row>
    <row r="249" ht="17.25" customHeight="1" spans="1:4">
      <c r="A249" s="113" t="s">
        <v>175</v>
      </c>
      <c r="B249" s="108">
        <v>52</v>
      </c>
      <c r="C249" s="106">
        <v>52</v>
      </c>
      <c r="D249" s="109">
        <f t="shared" si="23"/>
        <v>1</v>
      </c>
    </row>
    <row r="250" ht="17.25" hidden="1" customHeight="1" spans="1:4">
      <c r="A250" s="112" t="s">
        <v>176</v>
      </c>
      <c r="B250" s="108"/>
      <c r="C250" s="111"/>
      <c r="D250" s="109"/>
    </row>
    <row r="251" ht="17.25" customHeight="1" spans="1:4">
      <c r="A251" s="113" t="s">
        <v>177</v>
      </c>
      <c r="B251" s="108">
        <v>137</v>
      </c>
      <c r="C251" s="106">
        <v>131</v>
      </c>
      <c r="D251" s="109">
        <f>C251/B251</f>
        <v>0.956204379562044</v>
      </c>
    </row>
    <row r="252" ht="17.25" hidden="1" customHeight="1" spans="1:4">
      <c r="A252" s="123" t="s">
        <v>178</v>
      </c>
      <c r="B252" s="105"/>
      <c r="C252" s="120"/>
      <c r="D252" s="107"/>
    </row>
    <row r="253" ht="17.25" customHeight="1" spans="1:4">
      <c r="A253" s="100" t="s">
        <v>179</v>
      </c>
      <c r="B253" s="101">
        <f>B254+B257+B268+B275+B283+B292+B306+B316+B326+B334+B340</f>
        <v>9495</v>
      </c>
      <c r="C253" s="106">
        <f>C254+C257+C268+C275+C283+C292+C306+C316+C326+C334+C340</f>
        <v>10568</v>
      </c>
      <c r="D253" s="103">
        <f t="shared" ref="D253:D259" si="24">C253/B253</f>
        <v>1.11300684570827</v>
      </c>
    </row>
    <row r="254" ht="17.25" customHeight="1" spans="1:4">
      <c r="A254" s="104" t="s">
        <v>180</v>
      </c>
      <c r="B254" s="105">
        <f>SUM(B255:B256)</f>
        <v>10</v>
      </c>
      <c r="C254" s="106">
        <f>SUM(C255:C256)</f>
        <v>0</v>
      </c>
      <c r="D254" s="121">
        <v>0</v>
      </c>
    </row>
    <row r="255" ht="17.25" customHeight="1" spans="1:4">
      <c r="A255" s="104" t="s">
        <v>181</v>
      </c>
      <c r="B255" s="108">
        <v>10</v>
      </c>
      <c r="C255" s="106"/>
      <c r="D255" s="114">
        <v>0</v>
      </c>
    </row>
    <row r="256" ht="17.25" hidden="1" customHeight="1" spans="1:4">
      <c r="A256" s="112" t="s">
        <v>182</v>
      </c>
      <c r="B256" s="108"/>
      <c r="C256" s="111"/>
      <c r="D256" s="109"/>
    </row>
    <row r="257" ht="17.25" customHeight="1" spans="1:4">
      <c r="A257" s="113" t="s">
        <v>183</v>
      </c>
      <c r="B257" s="105">
        <f>SUM(B258:B267)</f>
        <v>7015</v>
      </c>
      <c r="C257" s="106">
        <f>SUM(C258:C267)</f>
        <v>7864</v>
      </c>
      <c r="D257" s="107">
        <f t="shared" si="24"/>
        <v>1.12102637205987</v>
      </c>
    </row>
    <row r="258" ht="17.25" customHeight="1" spans="1:4">
      <c r="A258" s="113" t="s">
        <v>33</v>
      </c>
      <c r="B258" s="108">
        <v>4784</v>
      </c>
      <c r="C258" s="106">
        <v>4941</v>
      </c>
      <c r="D258" s="109">
        <f t="shared" si="24"/>
        <v>1.03281772575251</v>
      </c>
    </row>
    <row r="259" ht="17.25" customHeight="1" spans="1:4">
      <c r="A259" s="113" t="s">
        <v>34</v>
      </c>
      <c r="B259" s="108">
        <v>1849</v>
      </c>
      <c r="C259" s="106">
        <v>1553</v>
      </c>
      <c r="D259" s="109">
        <f t="shared" si="24"/>
        <v>0.839913466738778</v>
      </c>
    </row>
    <row r="260" ht="17.25" customHeight="1" spans="1:4">
      <c r="A260" s="113" t="s">
        <v>35</v>
      </c>
      <c r="B260" s="108">
        <v>16</v>
      </c>
      <c r="C260" s="106"/>
      <c r="D260" s="114">
        <v>0</v>
      </c>
    </row>
    <row r="261" ht="17.25" customHeight="1" spans="1:4">
      <c r="A261" s="113" t="s">
        <v>74</v>
      </c>
      <c r="B261" s="108">
        <v>228</v>
      </c>
      <c r="C261" s="106">
        <v>1266</v>
      </c>
      <c r="D261" s="109">
        <f>C261/B261</f>
        <v>5.55263157894737</v>
      </c>
    </row>
    <row r="262" ht="17.25" customHeight="1" spans="1:4">
      <c r="A262" s="113" t="s">
        <v>184</v>
      </c>
      <c r="B262" s="108">
        <v>29</v>
      </c>
      <c r="C262" s="106"/>
      <c r="D262" s="114">
        <v>0</v>
      </c>
    </row>
    <row r="263" ht="17.25" customHeight="1" spans="1:4">
      <c r="A263" s="113" t="s">
        <v>185</v>
      </c>
      <c r="B263" s="108">
        <v>37</v>
      </c>
      <c r="C263" s="106">
        <v>92</v>
      </c>
      <c r="D263" s="109">
        <f>C263/B263</f>
        <v>2.48648648648649</v>
      </c>
    </row>
    <row r="264" ht="17.25" hidden="1" customHeight="1" spans="1:4">
      <c r="A264" s="112" t="s">
        <v>186</v>
      </c>
      <c r="B264" s="108"/>
      <c r="C264" s="111"/>
      <c r="D264" s="109"/>
    </row>
    <row r="265" ht="17.25" hidden="1" customHeight="1" spans="1:4">
      <c r="A265" s="112" t="s">
        <v>187</v>
      </c>
      <c r="B265" s="108"/>
      <c r="C265" s="111"/>
      <c r="D265" s="109"/>
    </row>
    <row r="266" ht="17.25" hidden="1" customHeight="1" spans="1:4">
      <c r="A266" s="112" t="s">
        <v>42</v>
      </c>
      <c r="B266" s="108"/>
      <c r="C266" s="111"/>
      <c r="D266" s="109"/>
    </row>
    <row r="267" ht="17.25" customHeight="1" spans="1:4">
      <c r="A267" s="113" t="s">
        <v>188</v>
      </c>
      <c r="B267" s="108">
        <v>72</v>
      </c>
      <c r="C267" s="106">
        <v>12</v>
      </c>
      <c r="D267" s="109">
        <f>C267/B267</f>
        <v>0.166666666666667</v>
      </c>
    </row>
    <row r="268" ht="17.25" hidden="1" customHeight="1" spans="1:4">
      <c r="A268" s="119" t="s">
        <v>189</v>
      </c>
      <c r="B268" s="105"/>
      <c r="C268" s="120"/>
      <c r="D268" s="107"/>
    </row>
    <row r="269" ht="17.25" hidden="1" customHeight="1" spans="1:4">
      <c r="A269" s="110" t="s">
        <v>33</v>
      </c>
      <c r="B269" s="108"/>
      <c r="C269" s="111"/>
      <c r="D269" s="109"/>
    </row>
    <row r="270" ht="17.25" hidden="1" customHeight="1" spans="1:4">
      <c r="A270" s="110" t="s">
        <v>34</v>
      </c>
      <c r="B270" s="108"/>
      <c r="C270" s="111"/>
      <c r="D270" s="109"/>
    </row>
    <row r="271" ht="17.25" hidden="1" customHeight="1" spans="1:4">
      <c r="A271" s="112" t="s">
        <v>35</v>
      </c>
      <c r="B271" s="108"/>
      <c r="C271" s="111"/>
      <c r="D271" s="109"/>
    </row>
    <row r="272" ht="17.25" hidden="1" customHeight="1" spans="1:4">
      <c r="A272" s="112" t="s">
        <v>190</v>
      </c>
      <c r="B272" s="108"/>
      <c r="C272" s="111"/>
      <c r="D272" s="109"/>
    </row>
    <row r="273" ht="17.25" hidden="1" customHeight="1" spans="1:4">
      <c r="A273" s="112" t="s">
        <v>42</v>
      </c>
      <c r="B273" s="108"/>
      <c r="C273" s="111"/>
      <c r="D273" s="109"/>
    </row>
    <row r="274" ht="17.25" hidden="1" customHeight="1" spans="1:4">
      <c r="A274" s="115" t="s">
        <v>191</v>
      </c>
      <c r="B274" s="108"/>
      <c r="C274" s="111"/>
      <c r="D274" s="109"/>
    </row>
    <row r="275" ht="17.25" customHeight="1" spans="1:4">
      <c r="A275" s="117" t="s">
        <v>192</v>
      </c>
      <c r="B275" s="105">
        <f>SUM(B276:B282)</f>
        <v>605</v>
      </c>
      <c r="C275" s="106">
        <f>SUM(C276:C282)</f>
        <v>657</v>
      </c>
      <c r="D275" s="107">
        <f>C275/B275</f>
        <v>1.08595041322314</v>
      </c>
    </row>
    <row r="276" ht="17.25" customHeight="1" spans="1:4">
      <c r="A276" s="104" t="s">
        <v>33</v>
      </c>
      <c r="B276" s="108">
        <v>524</v>
      </c>
      <c r="C276" s="106">
        <v>657</v>
      </c>
      <c r="D276" s="109">
        <f>C276/B276</f>
        <v>1.25381679389313</v>
      </c>
    </row>
    <row r="277" ht="17.25" customHeight="1" spans="1:4">
      <c r="A277" s="104" t="s">
        <v>34</v>
      </c>
      <c r="B277" s="108">
        <v>76</v>
      </c>
      <c r="C277" s="106"/>
      <c r="D277" s="114">
        <v>0</v>
      </c>
    </row>
    <row r="278" ht="17.25" hidden="1" customHeight="1" spans="1:4">
      <c r="A278" s="112" t="s">
        <v>35</v>
      </c>
      <c r="B278" s="108"/>
      <c r="C278" s="111"/>
      <c r="D278" s="109"/>
    </row>
    <row r="279" ht="17.25" hidden="1" customHeight="1" spans="1:4">
      <c r="A279" s="112" t="s">
        <v>193</v>
      </c>
      <c r="B279" s="108"/>
      <c r="C279" s="111"/>
      <c r="D279" s="109"/>
    </row>
    <row r="280" ht="17.25" hidden="1" customHeight="1" spans="1:4">
      <c r="A280" s="112" t="s">
        <v>194</v>
      </c>
      <c r="B280" s="108"/>
      <c r="C280" s="111"/>
      <c r="D280" s="109"/>
    </row>
    <row r="281" ht="17.25" hidden="1" customHeight="1" spans="1:4">
      <c r="A281" s="112" t="s">
        <v>42</v>
      </c>
      <c r="B281" s="108"/>
      <c r="C281" s="111"/>
      <c r="D281" s="109"/>
    </row>
    <row r="282" ht="17.25" customHeight="1" spans="1:4">
      <c r="A282" s="113" t="s">
        <v>195</v>
      </c>
      <c r="B282" s="108">
        <v>5</v>
      </c>
      <c r="C282" s="106"/>
      <c r="D282" s="114">
        <v>0</v>
      </c>
    </row>
    <row r="283" ht="17.25" customHeight="1" spans="1:4">
      <c r="A283" s="100" t="s">
        <v>196</v>
      </c>
      <c r="B283" s="105">
        <f>SUM(B284:B291)</f>
        <v>1221</v>
      </c>
      <c r="C283" s="106">
        <f>SUM(C284:C291)</f>
        <v>1260</v>
      </c>
      <c r="D283" s="107">
        <f t="shared" ref="D283:D285" si="25">C283/B283</f>
        <v>1.03194103194103</v>
      </c>
    </row>
    <row r="284" ht="17.25" customHeight="1" spans="1:4">
      <c r="A284" s="104" t="s">
        <v>33</v>
      </c>
      <c r="B284" s="108">
        <v>856</v>
      </c>
      <c r="C284" s="106">
        <v>1032</v>
      </c>
      <c r="D284" s="109">
        <f t="shared" si="25"/>
        <v>1.20560747663551</v>
      </c>
    </row>
    <row r="285" ht="17.25" customHeight="1" spans="1:4">
      <c r="A285" s="104" t="s">
        <v>34</v>
      </c>
      <c r="B285" s="108">
        <v>259</v>
      </c>
      <c r="C285" s="106">
        <v>228</v>
      </c>
      <c r="D285" s="109">
        <f t="shared" si="25"/>
        <v>0.88030888030888</v>
      </c>
    </row>
    <row r="286" ht="17.25" hidden="1" customHeight="1" spans="1:4">
      <c r="A286" s="110" t="s">
        <v>35</v>
      </c>
      <c r="B286" s="108"/>
      <c r="C286" s="111"/>
      <c r="D286" s="109"/>
    </row>
    <row r="287" ht="17.25" customHeight="1" spans="1:4">
      <c r="A287" s="113" t="s">
        <v>197</v>
      </c>
      <c r="B287" s="108">
        <v>30</v>
      </c>
      <c r="C287" s="106"/>
      <c r="D287" s="114">
        <v>0</v>
      </c>
    </row>
    <row r="288" ht="17.25" customHeight="1" spans="1:4">
      <c r="A288" s="113" t="s">
        <v>198</v>
      </c>
      <c r="B288" s="108">
        <v>4</v>
      </c>
      <c r="C288" s="106"/>
      <c r="D288" s="114">
        <v>0</v>
      </c>
    </row>
    <row r="289" ht="17.25" hidden="1" customHeight="1" spans="1:4">
      <c r="A289" s="112" t="s">
        <v>199</v>
      </c>
      <c r="B289" s="108"/>
      <c r="C289" s="111"/>
      <c r="D289" s="109"/>
    </row>
    <row r="290" ht="17.25" hidden="1" customHeight="1" spans="1:4">
      <c r="A290" s="110" t="s">
        <v>42</v>
      </c>
      <c r="B290" s="108"/>
      <c r="C290" s="111"/>
      <c r="D290" s="109"/>
    </row>
    <row r="291" ht="17.25" customHeight="1" spans="1:4">
      <c r="A291" s="104" t="s">
        <v>200</v>
      </c>
      <c r="B291" s="108">
        <v>72</v>
      </c>
      <c r="C291" s="106"/>
      <c r="D291" s="114">
        <v>0</v>
      </c>
    </row>
    <row r="292" ht="17.25" customHeight="1" spans="1:4">
      <c r="A292" s="104" t="s">
        <v>201</v>
      </c>
      <c r="B292" s="105">
        <f>SUM(B293:B305)</f>
        <v>586</v>
      </c>
      <c r="C292" s="106">
        <f>SUM(C293:C305)</f>
        <v>734</v>
      </c>
      <c r="D292" s="107">
        <f t="shared" ref="D292:D296" si="26">C292/B292</f>
        <v>1.25255972696246</v>
      </c>
    </row>
    <row r="293" ht="17.25" customHeight="1" spans="1:4">
      <c r="A293" s="113" t="s">
        <v>33</v>
      </c>
      <c r="B293" s="108">
        <v>364</v>
      </c>
      <c r="C293" s="106">
        <v>417</v>
      </c>
      <c r="D293" s="109">
        <f t="shared" si="26"/>
        <v>1.1456043956044</v>
      </c>
    </row>
    <row r="294" ht="17.25" customHeight="1" spans="1:4">
      <c r="A294" s="113" t="s">
        <v>34</v>
      </c>
      <c r="B294" s="108">
        <v>23</v>
      </c>
      <c r="C294" s="106"/>
      <c r="D294" s="114">
        <v>0</v>
      </c>
    </row>
    <row r="295" ht="17.25" hidden="1" customHeight="1" spans="1:4">
      <c r="A295" s="112" t="s">
        <v>35</v>
      </c>
      <c r="B295" s="108"/>
      <c r="C295" s="111"/>
      <c r="D295" s="109"/>
    </row>
    <row r="296" ht="17.25" customHeight="1" spans="1:4">
      <c r="A296" s="100" t="s">
        <v>202</v>
      </c>
      <c r="B296" s="108">
        <v>47</v>
      </c>
      <c r="C296" s="106">
        <v>59</v>
      </c>
      <c r="D296" s="109">
        <f t="shared" si="26"/>
        <v>1.25531914893617</v>
      </c>
    </row>
    <row r="297" ht="17.25" customHeight="1" spans="1:4">
      <c r="A297" s="104" t="s">
        <v>203</v>
      </c>
      <c r="B297" s="108">
        <v>19</v>
      </c>
      <c r="C297" s="106"/>
      <c r="D297" s="114">
        <v>0</v>
      </c>
    </row>
    <row r="298" ht="17.25" customHeight="1" spans="1:4">
      <c r="A298" s="104" t="s">
        <v>204</v>
      </c>
      <c r="B298" s="108">
        <v>18</v>
      </c>
      <c r="C298" s="106">
        <v>38</v>
      </c>
      <c r="D298" s="109">
        <f t="shared" ref="D298:D302" si="27">C298/B298</f>
        <v>2.11111111111111</v>
      </c>
    </row>
    <row r="299" ht="17.25" customHeight="1" spans="1:4">
      <c r="A299" s="117" t="s">
        <v>205</v>
      </c>
      <c r="B299" s="108">
        <v>9</v>
      </c>
      <c r="C299" s="106">
        <v>17</v>
      </c>
      <c r="D299" s="109">
        <f t="shared" si="27"/>
        <v>1.88888888888889</v>
      </c>
    </row>
    <row r="300" ht="17.25" hidden="1" customHeight="1" spans="1:4">
      <c r="A300" s="112" t="s">
        <v>206</v>
      </c>
      <c r="B300" s="108"/>
      <c r="C300" s="111"/>
      <c r="D300" s="109"/>
    </row>
    <row r="301" ht="17.25" customHeight="1" spans="1:4">
      <c r="A301" s="113" t="s">
        <v>207</v>
      </c>
      <c r="B301" s="108">
        <v>37</v>
      </c>
      <c r="C301" s="106">
        <v>120</v>
      </c>
      <c r="D301" s="109">
        <f t="shared" si="27"/>
        <v>3.24324324324324</v>
      </c>
    </row>
    <row r="302" ht="17.25" customHeight="1" spans="1:4">
      <c r="A302" s="113" t="s">
        <v>208</v>
      </c>
      <c r="B302" s="108">
        <v>63</v>
      </c>
      <c r="C302" s="106">
        <v>83</v>
      </c>
      <c r="D302" s="109">
        <f t="shared" si="27"/>
        <v>1.31746031746032</v>
      </c>
    </row>
    <row r="303" ht="17.25" hidden="1" customHeight="1" spans="1:4">
      <c r="A303" s="112" t="s">
        <v>74</v>
      </c>
      <c r="B303" s="108"/>
      <c r="C303" s="111"/>
      <c r="D303" s="109"/>
    </row>
    <row r="304" ht="17.25" hidden="1" customHeight="1" spans="1:4">
      <c r="A304" s="112" t="s">
        <v>42</v>
      </c>
      <c r="B304" s="108"/>
      <c r="C304" s="111"/>
      <c r="D304" s="109"/>
    </row>
    <row r="305" ht="17.25" customHeight="1" spans="1:4">
      <c r="A305" s="104" t="s">
        <v>209</v>
      </c>
      <c r="B305" s="108">
        <v>6</v>
      </c>
      <c r="C305" s="106"/>
      <c r="D305" s="114">
        <v>0</v>
      </c>
    </row>
    <row r="306" ht="17.25" hidden="1" customHeight="1" spans="1:4">
      <c r="A306" s="133" t="s">
        <v>210</v>
      </c>
      <c r="B306" s="105"/>
      <c r="C306" s="120"/>
      <c r="D306" s="107"/>
    </row>
    <row r="307" ht="17.25" hidden="1" customHeight="1" spans="1:4">
      <c r="A307" s="110" t="s">
        <v>33</v>
      </c>
      <c r="B307" s="108"/>
      <c r="C307" s="111"/>
      <c r="D307" s="109"/>
    </row>
    <row r="308" ht="17.25" hidden="1" customHeight="1" spans="1:4">
      <c r="A308" s="112" t="s">
        <v>34</v>
      </c>
      <c r="B308" s="108"/>
      <c r="C308" s="111"/>
      <c r="D308" s="109"/>
    </row>
    <row r="309" ht="17.25" hidden="1" customHeight="1" spans="1:4">
      <c r="A309" s="112" t="s">
        <v>35</v>
      </c>
      <c r="B309" s="108"/>
      <c r="C309" s="111"/>
      <c r="D309" s="109"/>
    </row>
    <row r="310" ht="17.25" hidden="1" customHeight="1" spans="1:4">
      <c r="A310" s="112" t="s">
        <v>211</v>
      </c>
      <c r="B310" s="108"/>
      <c r="C310" s="111"/>
      <c r="D310" s="109"/>
    </row>
    <row r="311" ht="17.25" hidden="1" customHeight="1" spans="1:4">
      <c r="A311" s="115" t="s">
        <v>212</v>
      </c>
      <c r="B311" s="108"/>
      <c r="C311" s="111"/>
      <c r="D311" s="109"/>
    </row>
    <row r="312" ht="17.25" hidden="1" customHeight="1" spans="1:4">
      <c r="A312" s="110" t="s">
        <v>213</v>
      </c>
      <c r="B312" s="108"/>
      <c r="C312" s="111"/>
      <c r="D312" s="109"/>
    </row>
    <row r="313" ht="17.25" hidden="1" customHeight="1" spans="1:4">
      <c r="A313" s="110" t="s">
        <v>74</v>
      </c>
      <c r="B313" s="108"/>
      <c r="C313" s="111"/>
      <c r="D313" s="109"/>
    </row>
    <row r="314" ht="17.25" hidden="1" customHeight="1" spans="1:4">
      <c r="A314" s="110" t="s">
        <v>42</v>
      </c>
      <c r="B314" s="108"/>
      <c r="C314" s="111"/>
      <c r="D314" s="109"/>
    </row>
    <row r="315" ht="17.25" hidden="1" customHeight="1" spans="1:4">
      <c r="A315" s="110" t="s">
        <v>214</v>
      </c>
      <c r="B315" s="108"/>
      <c r="C315" s="111"/>
      <c r="D315" s="109"/>
    </row>
    <row r="316" ht="17.25" hidden="1" customHeight="1" spans="1:4">
      <c r="A316" s="123" t="s">
        <v>215</v>
      </c>
      <c r="B316" s="105"/>
      <c r="C316" s="120"/>
      <c r="D316" s="107"/>
    </row>
    <row r="317" ht="17.25" hidden="1" customHeight="1" spans="1:4">
      <c r="A317" s="112" t="s">
        <v>33</v>
      </c>
      <c r="B317" s="108"/>
      <c r="C317" s="111"/>
      <c r="D317" s="109"/>
    </row>
    <row r="318" ht="17.25" hidden="1" customHeight="1" spans="1:4">
      <c r="A318" s="112" t="s">
        <v>34</v>
      </c>
      <c r="B318" s="108"/>
      <c r="C318" s="111"/>
      <c r="D318" s="109"/>
    </row>
    <row r="319" ht="17.25" hidden="1" customHeight="1" spans="1:4">
      <c r="A319" s="110" t="s">
        <v>35</v>
      </c>
      <c r="B319" s="108"/>
      <c r="C319" s="111"/>
      <c r="D319" s="109"/>
    </row>
    <row r="320" ht="17.25" hidden="1" customHeight="1" spans="1:4">
      <c r="A320" s="110" t="s">
        <v>216</v>
      </c>
      <c r="B320" s="108"/>
      <c r="C320" s="111"/>
      <c r="D320" s="109"/>
    </row>
    <row r="321" ht="17.25" hidden="1" customHeight="1" spans="1:4">
      <c r="A321" s="110" t="s">
        <v>217</v>
      </c>
      <c r="B321" s="108"/>
      <c r="C321" s="111"/>
      <c r="D321" s="109"/>
    </row>
    <row r="322" ht="17.25" hidden="1" customHeight="1" spans="1:4">
      <c r="A322" s="112" t="s">
        <v>218</v>
      </c>
      <c r="B322" s="108"/>
      <c r="C322" s="111"/>
      <c r="D322" s="109"/>
    </row>
    <row r="323" ht="17.25" hidden="1" customHeight="1" spans="1:4">
      <c r="A323" s="112" t="s">
        <v>74</v>
      </c>
      <c r="B323" s="108"/>
      <c r="C323" s="111"/>
      <c r="D323" s="109"/>
    </row>
    <row r="324" ht="17.25" hidden="1" customHeight="1" spans="1:4">
      <c r="A324" s="112" t="s">
        <v>42</v>
      </c>
      <c r="B324" s="108"/>
      <c r="C324" s="111"/>
      <c r="D324" s="109"/>
    </row>
    <row r="325" ht="17.25" hidden="1" customHeight="1" spans="1:4">
      <c r="A325" s="112" t="s">
        <v>219</v>
      </c>
      <c r="B325" s="108"/>
      <c r="C325" s="111"/>
      <c r="D325" s="109"/>
    </row>
    <row r="326" ht="17.25" customHeight="1" spans="1:4">
      <c r="A326" s="100" t="s">
        <v>220</v>
      </c>
      <c r="B326" s="105">
        <f>SUM(B327:B333)</f>
        <v>36</v>
      </c>
      <c r="C326" s="106">
        <f>SUM(C327:C333)</f>
        <v>33</v>
      </c>
      <c r="D326" s="107">
        <f>C326/B326</f>
        <v>0.916666666666667</v>
      </c>
    </row>
    <row r="327" ht="17.25" customHeight="1" spans="1:4">
      <c r="A327" s="104" t="s">
        <v>33</v>
      </c>
      <c r="B327" s="108">
        <v>36</v>
      </c>
      <c r="C327" s="106">
        <v>33</v>
      </c>
      <c r="D327" s="109">
        <f>C327/B327</f>
        <v>0.916666666666667</v>
      </c>
    </row>
    <row r="328" ht="17.25" hidden="1" customHeight="1" spans="1:4">
      <c r="A328" s="110" t="s">
        <v>34</v>
      </c>
      <c r="B328" s="108"/>
      <c r="C328" s="111"/>
      <c r="D328" s="109"/>
    </row>
    <row r="329" ht="17.25" hidden="1" customHeight="1" spans="1:4">
      <c r="A329" s="116" t="s">
        <v>35</v>
      </c>
      <c r="B329" s="108"/>
      <c r="C329" s="111"/>
      <c r="D329" s="109"/>
    </row>
    <row r="330" ht="17.25" hidden="1" customHeight="1" spans="1:4">
      <c r="A330" s="134" t="s">
        <v>221</v>
      </c>
      <c r="B330" s="108"/>
      <c r="C330" s="111"/>
      <c r="D330" s="109"/>
    </row>
    <row r="331" ht="17.25" hidden="1" customHeight="1" spans="1:4">
      <c r="A331" s="112" t="s">
        <v>222</v>
      </c>
      <c r="B331" s="108"/>
      <c r="C331" s="111"/>
      <c r="D331" s="109"/>
    </row>
    <row r="332" ht="17.25" hidden="1" customHeight="1" spans="1:4">
      <c r="A332" s="112" t="s">
        <v>42</v>
      </c>
      <c r="B332" s="108"/>
      <c r="C332" s="111"/>
      <c r="D332" s="109"/>
    </row>
    <row r="333" ht="17.25" hidden="1" customHeight="1" spans="1:4">
      <c r="A333" s="110" t="s">
        <v>223</v>
      </c>
      <c r="B333" s="108"/>
      <c r="C333" s="111"/>
      <c r="D333" s="109"/>
    </row>
    <row r="334" ht="17.25" hidden="1" customHeight="1" spans="1:4">
      <c r="A334" s="119" t="s">
        <v>224</v>
      </c>
      <c r="B334" s="105"/>
      <c r="C334" s="120"/>
      <c r="D334" s="107"/>
    </row>
    <row r="335" ht="17.25" hidden="1" customHeight="1" spans="1:4">
      <c r="A335" s="110" t="s">
        <v>33</v>
      </c>
      <c r="B335" s="108"/>
      <c r="C335" s="111"/>
      <c r="D335" s="109"/>
    </row>
    <row r="336" ht="17.25" hidden="1" customHeight="1" spans="1:4">
      <c r="A336" s="112" t="s">
        <v>34</v>
      </c>
      <c r="B336" s="108"/>
      <c r="C336" s="111"/>
      <c r="D336" s="109"/>
    </row>
    <row r="337" ht="17.25" hidden="1" customHeight="1" spans="1:4">
      <c r="A337" s="110" t="s">
        <v>74</v>
      </c>
      <c r="B337" s="108"/>
      <c r="C337" s="111"/>
      <c r="D337" s="109"/>
    </row>
    <row r="338" ht="17.25" hidden="1" customHeight="1" spans="1:4">
      <c r="A338" s="112" t="s">
        <v>225</v>
      </c>
      <c r="B338" s="108"/>
      <c r="C338" s="111"/>
      <c r="D338" s="109"/>
    </row>
    <row r="339" ht="17.25" hidden="1" customHeight="1" spans="1:4">
      <c r="A339" s="110" t="s">
        <v>226</v>
      </c>
      <c r="B339" s="108"/>
      <c r="C339" s="111"/>
      <c r="D339" s="109"/>
    </row>
    <row r="340" ht="17.25" customHeight="1" spans="1:4">
      <c r="A340" s="104" t="s">
        <v>227</v>
      </c>
      <c r="B340" s="105">
        <f>SUM(B341:B342)</f>
        <v>22</v>
      </c>
      <c r="C340" s="106">
        <v>20</v>
      </c>
      <c r="D340" s="107">
        <f t="shared" ref="D340:D346" si="28">C340/B340</f>
        <v>0.909090909090909</v>
      </c>
    </row>
    <row r="341" ht="17.25" hidden="1" customHeight="1" spans="1:4">
      <c r="A341" s="110" t="s">
        <v>228</v>
      </c>
      <c r="B341" s="108"/>
      <c r="C341" s="111"/>
      <c r="D341" s="109"/>
    </row>
    <row r="342" ht="17.25" customHeight="1" spans="1:4">
      <c r="A342" s="104" t="s">
        <v>229</v>
      </c>
      <c r="B342" s="108">
        <v>22</v>
      </c>
      <c r="C342" s="106"/>
      <c r="D342" s="114">
        <v>0</v>
      </c>
    </row>
    <row r="343" ht="17.25" customHeight="1" spans="1:4">
      <c r="A343" s="100" t="s">
        <v>230</v>
      </c>
      <c r="B343" s="101">
        <f>B344+B349+B356+B362+B368+B372+B376+B380+B386+B393</f>
        <v>55544</v>
      </c>
      <c r="C343" s="106">
        <f>C344+C349+C356+C362+C368+C372+C376+C380+C386+C393</f>
        <v>61140</v>
      </c>
      <c r="D343" s="103">
        <f t="shared" si="28"/>
        <v>1.1007489557828</v>
      </c>
    </row>
    <row r="344" ht="17.25" customHeight="1" spans="1:4">
      <c r="A344" s="113" t="s">
        <v>231</v>
      </c>
      <c r="B344" s="105">
        <f>SUM(B345:B348)</f>
        <v>576</v>
      </c>
      <c r="C344" s="106">
        <f>SUM(C345:C348)</f>
        <v>1192</v>
      </c>
      <c r="D344" s="107">
        <f t="shared" si="28"/>
        <v>2.06944444444444</v>
      </c>
    </row>
    <row r="345" ht="17.25" customHeight="1" spans="1:4">
      <c r="A345" s="104" t="s">
        <v>33</v>
      </c>
      <c r="B345" s="108">
        <v>322</v>
      </c>
      <c r="C345" s="106">
        <v>631</v>
      </c>
      <c r="D345" s="109">
        <f t="shared" si="28"/>
        <v>1.95962732919255</v>
      </c>
    </row>
    <row r="346" ht="17.25" customHeight="1" spans="1:4">
      <c r="A346" s="104" t="s">
        <v>34</v>
      </c>
      <c r="B346" s="108">
        <v>247</v>
      </c>
      <c r="C346" s="106">
        <v>467</v>
      </c>
      <c r="D346" s="109">
        <f t="shared" si="28"/>
        <v>1.89068825910931</v>
      </c>
    </row>
    <row r="347" ht="17.25" hidden="1" customHeight="1" spans="1:4">
      <c r="A347" s="110" t="s">
        <v>35</v>
      </c>
      <c r="B347" s="108"/>
      <c r="C347" s="111"/>
      <c r="D347" s="109"/>
    </row>
    <row r="348" ht="17.25" customHeight="1" spans="1:4">
      <c r="A348" s="118" t="s">
        <v>232</v>
      </c>
      <c r="B348" s="108">
        <v>7</v>
      </c>
      <c r="C348" s="106">
        <v>94</v>
      </c>
      <c r="D348" s="109">
        <f t="shared" ref="D348:D354" si="29">C348/B348</f>
        <v>13.4285714285714</v>
      </c>
    </row>
    <row r="349" ht="17.25" customHeight="1" spans="1:4">
      <c r="A349" s="104" t="s">
        <v>233</v>
      </c>
      <c r="B349" s="105">
        <f>SUM(B350:B355)</f>
        <v>49570</v>
      </c>
      <c r="C349" s="106">
        <f>SUM(C350:C355)</f>
        <v>54017</v>
      </c>
      <c r="D349" s="107">
        <f t="shared" si="29"/>
        <v>1.08971151906395</v>
      </c>
    </row>
    <row r="350" ht="17.25" customHeight="1" spans="1:4">
      <c r="A350" s="104" t="s">
        <v>234</v>
      </c>
      <c r="B350" s="108">
        <v>1866</v>
      </c>
      <c r="C350" s="106">
        <v>3675</v>
      </c>
      <c r="D350" s="109">
        <f t="shared" si="29"/>
        <v>1.96945337620579</v>
      </c>
    </row>
    <row r="351" ht="17.25" customHeight="1" spans="1:4">
      <c r="A351" s="104" t="s">
        <v>235</v>
      </c>
      <c r="B351" s="108">
        <v>29138</v>
      </c>
      <c r="C351" s="106">
        <v>19874</v>
      </c>
      <c r="D351" s="109">
        <f t="shared" si="29"/>
        <v>0.682064657835129</v>
      </c>
    </row>
    <row r="352" ht="17.25" customHeight="1" spans="1:4">
      <c r="A352" s="113" t="s">
        <v>236</v>
      </c>
      <c r="B352" s="108">
        <v>4165</v>
      </c>
      <c r="C352" s="106">
        <v>6118</v>
      </c>
      <c r="D352" s="109">
        <f t="shared" si="29"/>
        <v>1.46890756302521</v>
      </c>
    </row>
    <row r="353" ht="17.25" customHeight="1" spans="1:4">
      <c r="A353" s="113" t="s">
        <v>237</v>
      </c>
      <c r="B353" s="108">
        <v>3441</v>
      </c>
      <c r="C353" s="106">
        <v>4150</v>
      </c>
      <c r="D353" s="109">
        <f t="shared" si="29"/>
        <v>1.20604475443185</v>
      </c>
    </row>
    <row r="354" ht="17.25" customHeight="1" spans="1:4">
      <c r="A354" s="113" t="s">
        <v>238</v>
      </c>
      <c r="B354" s="108">
        <v>10950</v>
      </c>
      <c r="C354" s="106">
        <v>20200</v>
      </c>
      <c r="D354" s="109">
        <f t="shared" si="29"/>
        <v>1.84474885844749</v>
      </c>
    </row>
    <row r="355" ht="17.25" customHeight="1" spans="1:4">
      <c r="A355" s="104" t="s">
        <v>239</v>
      </c>
      <c r="B355" s="108">
        <v>10</v>
      </c>
      <c r="C355" s="106"/>
      <c r="D355" s="114">
        <v>0</v>
      </c>
    </row>
    <row r="356" ht="17.25" customHeight="1" spans="1:4">
      <c r="A356" s="104" t="s">
        <v>240</v>
      </c>
      <c r="B356" s="105">
        <f>SUM(B357:B361)</f>
        <v>332</v>
      </c>
      <c r="C356" s="106">
        <f>SUM(C357:C361)</f>
        <v>700</v>
      </c>
      <c r="D356" s="107">
        <f>C356/B356</f>
        <v>2.10843373493976</v>
      </c>
    </row>
    <row r="357" ht="17.25" hidden="1" customHeight="1" spans="1:4">
      <c r="A357" s="110" t="s">
        <v>241</v>
      </c>
      <c r="B357" s="108"/>
      <c r="C357" s="111"/>
      <c r="D357" s="109"/>
    </row>
    <row r="358" ht="17.25" customHeight="1" spans="1:4">
      <c r="A358" s="104" t="s">
        <v>242</v>
      </c>
      <c r="B358" s="108">
        <v>325</v>
      </c>
      <c r="C358" s="106">
        <v>700</v>
      </c>
      <c r="D358" s="109">
        <f>C358/B358</f>
        <v>2.15384615384615</v>
      </c>
    </row>
    <row r="359" ht="17.25" hidden="1" customHeight="1" spans="1:4">
      <c r="A359" s="110" t="s">
        <v>243</v>
      </c>
      <c r="B359" s="108"/>
      <c r="C359" s="111"/>
      <c r="D359" s="109"/>
    </row>
    <row r="360" ht="17.25" customHeight="1" spans="1:4">
      <c r="A360" s="113" t="s">
        <v>244</v>
      </c>
      <c r="B360" s="108">
        <v>7</v>
      </c>
      <c r="C360" s="106"/>
      <c r="D360" s="114">
        <v>0</v>
      </c>
    </row>
    <row r="361" ht="17.25" hidden="1" customHeight="1" spans="1:4">
      <c r="A361" s="112" t="s">
        <v>245</v>
      </c>
      <c r="B361" s="108"/>
      <c r="C361" s="111"/>
      <c r="D361" s="109"/>
    </row>
    <row r="362" ht="17.25" hidden="1" customHeight="1" spans="1:4">
      <c r="A362" s="135" t="s">
        <v>246</v>
      </c>
      <c r="B362" s="105"/>
      <c r="C362" s="120"/>
      <c r="D362" s="107"/>
    </row>
    <row r="363" ht="17.25" hidden="1" customHeight="1" spans="1:4">
      <c r="A363" s="110" t="s">
        <v>247</v>
      </c>
      <c r="B363" s="108"/>
      <c r="C363" s="111"/>
      <c r="D363" s="109"/>
    </row>
    <row r="364" ht="17.25" hidden="1" customHeight="1" spans="1:4">
      <c r="A364" s="110" t="s">
        <v>248</v>
      </c>
      <c r="B364" s="108"/>
      <c r="C364" s="111"/>
      <c r="D364" s="109"/>
    </row>
    <row r="365" ht="17.25" hidden="1" customHeight="1" spans="1:4">
      <c r="A365" s="110" t="s">
        <v>249</v>
      </c>
      <c r="B365" s="108"/>
      <c r="C365" s="111"/>
      <c r="D365" s="109"/>
    </row>
    <row r="366" ht="17.25" hidden="1" customHeight="1" spans="1:4">
      <c r="A366" s="112" t="s">
        <v>250</v>
      </c>
      <c r="B366" s="108"/>
      <c r="C366" s="111"/>
      <c r="D366" s="109"/>
    </row>
    <row r="367" ht="17.25" hidden="1" customHeight="1" spans="1:4">
      <c r="A367" s="112" t="s">
        <v>251</v>
      </c>
      <c r="B367" s="108"/>
      <c r="C367" s="111"/>
      <c r="D367" s="109"/>
    </row>
    <row r="368" ht="17.25" hidden="1" customHeight="1" spans="1:4">
      <c r="A368" s="123" t="s">
        <v>252</v>
      </c>
      <c r="B368" s="105"/>
      <c r="C368" s="120"/>
      <c r="D368" s="107"/>
    </row>
    <row r="369" ht="17.25" hidden="1" customHeight="1" spans="1:4">
      <c r="A369" s="110" t="s">
        <v>253</v>
      </c>
      <c r="B369" s="108"/>
      <c r="C369" s="111"/>
      <c r="D369" s="109"/>
    </row>
    <row r="370" ht="17.25" hidden="1" customHeight="1" spans="1:4">
      <c r="A370" s="110" t="s">
        <v>254</v>
      </c>
      <c r="B370" s="108"/>
      <c r="C370" s="111"/>
      <c r="D370" s="109"/>
    </row>
    <row r="371" ht="17.25" hidden="1" customHeight="1" spans="1:4">
      <c r="A371" s="110" t="s">
        <v>255</v>
      </c>
      <c r="B371" s="108"/>
      <c r="C371" s="111"/>
      <c r="D371" s="109"/>
    </row>
    <row r="372" ht="17.25" hidden="1" customHeight="1" spans="1:4">
      <c r="A372" s="123" t="s">
        <v>256</v>
      </c>
      <c r="B372" s="105"/>
      <c r="C372" s="120"/>
      <c r="D372" s="107"/>
    </row>
    <row r="373" ht="17.25" hidden="1" customHeight="1" spans="1:4">
      <c r="A373" s="112" t="s">
        <v>257</v>
      </c>
      <c r="B373" s="108"/>
      <c r="C373" s="111"/>
      <c r="D373" s="109"/>
    </row>
    <row r="374" ht="17.25" hidden="1" customHeight="1" spans="1:4">
      <c r="A374" s="112" t="s">
        <v>258</v>
      </c>
      <c r="B374" s="108"/>
      <c r="C374" s="111"/>
      <c r="D374" s="109"/>
    </row>
    <row r="375" ht="17.25" hidden="1" customHeight="1" spans="1:4">
      <c r="A375" s="115" t="s">
        <v>259</v>
      </c>
      <c r="B375" s="108"/>
      <c r="C375" s="111"/>
      <c r="D375" s="109"/>
    </row>
    <row r="376" ht="17.25" hidden="1" customHeight="1" spans="1:4">
      <c r="A376" s="119" t="s">
        <v>260</v>
      </c>
      <c r="B376" s="105"/>
      <c r="C376" s="120"/>
      <c r="D376" s="107"/>
    </row>
    <row r="377" ht="17.25" hidden="1" customHeight="1" spans="1:4">
      <c r="A377" s="110" t="s">
        <v>261</v>
      </c>
      <c r="B377" s="108"/>
      <c r="C377" s="111"/>
      <c r="D377" s="109"/>
    </row>
    <row r="378" ht="17.25" hidden="1" customHeight="1" spans="1:4">
      <c r="A378" s="110" t="s">
        <v>262</v>
      </c>
      <c r="B378" s="108"/>
      <c r="C378" s="111"/>
      <c r="D378" s="109"/>
    </row>
    <row r="379" ht="17.25" hidden="1" customHeight="1" spans="1:4">
      <c r="A379" s="112" t="s">
        <v>263</v>
      </c>
      <c r="B379" s="108"/>
      <c r="C379" s="111"/>
      <c r="D379" s="109"/>
    </row>
    <row r="380" ht="17.25" customHeight="1" spans="1:4">
      <c r="A380" s="113" t="s">
        <v>264</v>
      </c>
      <c r="B380" s="105">
        <f>SUM(B381:B385)</f>
        <v>0</v>
      </c>
      <c r="C380" s="106">
        <f>SUM(C381:C385)</f>
        <v>130</v>
      </c>
      <c r="D380" s="121">
        <v>0</v>
      </c>
    </row>
    <row r="381" ht="17.25" hidden="1" customHeight="1" spans="1:4">
      <c r="A381" s="112" t="s">
        <v>265</v>
      </c>
      <c r="B381" s="108"/>
      <c r="C381" s="111"/>
      <c r="D381" s="109"/>
    </row>
    <row r="382" ht="17.25" hidden="1" customHeight="1" spans="1:4">
      <c r="A382" s="110" t="s">
        <v>266</v>
      </c>
      <c r="B382" s="108"/>
      <c r="C382" s="111"/>
      <c r="D382" s="109"/>
    </row>
    <row r="383" ht="17.25" customHeight="1" spans="1:4">
      <c r="A383" s="104" t="s">
        <v>267</v>
      </c>
      <c r="B383" s="108"/>
      <c r="C383" s="106">
        <v>130</v>
      </c>
      <c r="D383" s="114">
        <v>0</v>
      </c>
    </row>
    <row r="384" ht="17.25" hidden="1" customHeight="1" spans="1:4">
      <c r="A384" s="110" t="s">
        <v>268</v>
      </c>
      <c r="B384" s="108"/>
      <c r="C384" s="111"/>
      <c r="D384" s="109"/>
    </row>
    <row r="385" ht="17.25" hidden="1" customHeight="1" spans="1:4">
      <c r="A385" s="110" t="s">
        <v>269</v>
      </c>
      <c r="B385" s="108"/>
      <c r="C385" s="111"/>
      <c r="D385" s="109"/>
    </row>
    <row r="386" ht="17.25" customHeight="1" spans="1:4">
      <c r="A386" s="104" t="s">
        <v>270</v>
      </c>
      <c r="B386" s="105">
        <f>SUM(B387:B392)</f>
        <v>5024</v>
      </c>
      <c r="C386" s="106">
        <f>SUM(C387:C392)</f>
        <v>5101</v>
      </c>
      <c r="D386" s="107">
        <f>C386/B386</f>
        <v>1.01532643312102</v>
      </c>
    </row>
    <row r="387" ht="17.25" customHeight="1" spans="1:4">
      <c r="A387" s="113" t="s">
        <v>271</v>
      </c>
      <c r="B387" s="108">
        <v>294</v>
      </c>
      <c r="C387" s="106"/>
      <c r="D387" s="114">
        <v>0</v>
      </c>
    </row>
    <row r="388" ht="17.25" customHeight="1" spans="1:4">
      <c r="A388" s="113" t="s">
        <v>272</v>
      </c>
      <c r="B388" s="108">
        <v>140</v>
      </c>
      <c r="C388" s="106"/>
      <c r="D388" s="114">
        <v>0</v>
      </c>
    </row>
    <row r="389" ht="17.25" customHeight="1" spans="1:4">
      <c r="A389" s="113" t="s">
        <v>273</v>
      </c>
      <c r="B389" s="108">
        <v>3467</v>
      </c>
      <c r="C389" s="106">
        <v>3601</v>
      </c>
      <c r="D389" s="109">
        <f t="shared" ref="D389:D396" si="30">C389/B389</f>
        <v>1.03865012979521</v>
      </c>
    </row>
    <row r="390" ht="17.25" customHeight="1" spans="1:4">
      <c r="A390" s="100" t="s">
        <v>274</v>
      </c>
      <c r="B390" s="108">
        <v>70</v>
      </c>
      <c r="C390" s="106"/>
      <c r="D390" s="114">
        <v>0</v>
      </c>
    </row>
    <row r="391" ht="17.25" hidden="1" customHeight="1" spans="1:4">
      <c r="A391" s="110" t="s">
        <v>275</v>
      </c>
      <c r="B391" s="108"/>
      <c r="C391" s="111"/>
      <c r="D391" s="109"/>
    </row>
    <row r="392" ht="17.25" customHeight="1" spans="1:4">
      <c r="A392" s="104" t="s">
        <v>276</v>
      </c>
      <c r="B392" s="108">
        <v>1053</v>
      </c>
      <c r="C392" s="106">
        <v>1500</v>
      </c>
      <c r="D392" s="109">
        <f t="shared" si="30"/>
        <v>1.42450142450142</v>
      </c>
    </row>
    <row r="393" ht="17.25" customHeight="1" spans="1:4">
      <c r="A393" s="104" t="s">
        <v>277</v>
      </c>
      <c r="B393" s="105">
        <v>42</v>
      </c>
      <c r="C393" s="106"/>
      <c r="D393" s="121">
        <v>0</v>
      </c>
    </row>
    <row r="394" ht="17.25" customHeight="1" spans="1:4">
      <c r="A394" s="100" t="s">
        <v>278</v>
      </c>
      <c r="B394" s="101">
        <f>B395+B400+B409+B415+B420+B425+B430+B437+B441+B445</f>
        <v>16356</v>
      </c>
      <c r="C394" s="106">
        <f>C395+C400+C409+C415+C420+C425+C430+C437+C441+C445</f>
        <v>16407</v>
      </c>
      <c r="D394" s="103">
        <f t="shared" si="30"/>
        <v>1.00311812179017</v>
      </c>
    </row>
    <row r="395" ht="17.25" customHeight="1" spans="1:4">
      <c r="A395" s="113" t="s">
        <v>279</v>
      </c>
      <c r="B395" s="105">
        <f>SUM(B396:B399)</f>
        <v>264</v>
      </c>
      <c r="C395" s="106">
        <f>SUM(C396:C399)</f>
        <v>221</v>
      </c>
      <c r="D395" s="107">
        <f t="shared" si="30"/>
        <v>0.837121212121212</v>
      </c>
    </row>
    <row r="396" ht="17.25" customHeight="1" spans="1:4">
      <c r="A396" s="104" t="s">
        <v>33</v>
      </c>
      <c r="B396" s="108">
        <v>154</v>
      </c>
      <c r="C396" s="106">
        <v>151</v>
      </c>
      <c r="D396" s="109">
        <f t="shared" si="30"/>
        <v>0.980519480519481</v>
      </c>
    </row>
    <row r="397" ht="17.25" customHeight="1" spans="1:4">
      <c r="A397" s="104" t="s">
        <v>34</v>
      </c>
      <c r="B397" s="108">
        <v>39</v>
      </c>
      <c r="C397" s="106"/>
      <c r="D397" s="114">
        <v>0</v>
      </c>
    </row>
    <row r="398" ht="17.25" hidden="1" customHeight="1" spans="1:4">
      <c r="A398" s="110" t="s">
        <v>35</v>
      </c>
      <c r="B398" s="108"/>
      <c r="C398" s="111"/>
      <c r="D398" s="109"/>
    </row>
    <row r="399" ht="17.25" customHeight="1" spans="1:4">
      <c r="A399" s="113" t="s">
        <v>280</v>
      </c>
      <c r="B399" s="108">
        <v>71</v>
      </c>
      <c r="C399" s="106">
        <v>70</v>
      </c>
      <c r="D399" s="109">
        <f>C399/B399</f>
        <v>0.985915492957746</v>
      </c>
    </row>
    <row r="400" ht="17.25" hidden="1" customHeight="1" spans="1:4">
      <c r="A400" s="119" t="s">
        <v>281</v>
      </c>
      <c r="B400" s="105"/>
      <c r="C400" s="120"/>
      <c r="D400" s="107"/>
    </row>
    <row r="401" ht="17.25" hidden="1" customHeight="1" spans="1:4">
      <c r="A401" s="110" t="s">
        <v>282</v>
      </c>
      <c r="B401" s="108"/>
      <c r="C401" s="111"/>
      <c r="D401" s="109"/>
    </row>
    <row r="402" ht="17.25" hidden="1" customHeight="1" spans="1:4">
      <c r="A402" s="115" t="s">
        <v>283</v>
      </c>
      <c r="B402" s="108"/>
      <c r="C402" s="111"/>
      <c r="D402" s="109"/>
    </row>
    <row r="403" ht="17.25" hidden="1" customHeight="1" spans="1:4">
      <c r="A403" s="110" t="s">
        <v>284</v>
      </c>
      <c r="B403" s="108"/>
      <c r="C403" s="111"/>
      <c r="D403" s="109"/>
    </row>
    <row r="404" ht="17.25" hidden="1" customHeight="1" spans="1:4">
      <c r="A404" s="110" t="s">
        <v>285</v>
      </c>
      <c r="B404" s="108"/>
      <c r="C404" s="111"/>
      <c r="D404" s="109"/>
    </row>
    <row r="405" ht="17.25" hidden="1" customHeight="1" spans="1:4">
      <c r="A405" s="110" t="s">
        <v>286</v>
      </c>
      <c r="B405" s="108"/>
      <c r="C405" s="111"/>
      <c r="D405" s="109"/>
    </row>
    <row r="406" ht="17.25" hidden="1" customHeight="1" spans="1:4">
      <c r="A406" s="112" t="s">
        <v>287</v>
      </c>
      <c r="B406" s="108"/>
      <c r="C406" s="111"/>
      <c r="D406" s="109"/>
    </row>
    <row r="407" ht="17.25" hidden="1" customHeight="1" spans="1:4">
      <c r="A407" s="112" t="s">
        <v>288</v>
      </c>
      <c r="B407" s="108"/>
      <c r="C407" s="111"/>
      <c r="D407" s="109"/>
    </row>
    <row r="408" ht="17.25" hidden="1" customHeight="1" spans="1:4">
      <c r="A408" s="112" t="s">
        <v>289</v>
      </c>
      <c r="B408" s="108"/>
      <c r="C408" s="111"/>
      <c r="D408" s="109"/>
    </row>
    <row r="409" ht="17.25" customHeight="1" spans="1:4">
      <c r="A409" s="113" t="s">
        <v>290</v>
      </c>
      <c r="B409" s="105">
        <f>SUM(B410:B414)</f>
        <v>50</v>
      </c>
      <c r="C409" s="106">
        <f>SUM(C410:C414)</f>
        <v>50</v>
      </c>
      <c r="D409" s="107">
        <f>C409/B409</f>
        <v>1</v>
      </c>
    </row>
    <row r="410" ht="17.25" customHeight="1" spans="1:4">
      <c r="A410" s="104" t="s">
        <v>282</v>
      </c>
      <c r="B410" s="108">
        <v>50</v>
      </c>
      <c r="C410" s="106">
        <v>50</v>
      </c>
      <c r="D410" s="109">
        <f>C410/B410</f>
        <v>1</v>
      </c>
    </row>
    <row r="411" ht="17.25" hidden="1" customHeight="1" spans="1:4">
      <c r="A411" s="110" t="s">
        <v>291</v>
      </c>
      <c r="B411" s="108"/>
      <c r="C411" s="111"/>
      <c r="D411" s="109"/>
    </row>
    <row r="412" ht="17.25" hidden="1" customHeight="1" spans="1:4">
      <c r="A412" s="110" t="s">
        <v>292</v>
      </c>
      <c r="B412" s="108"/>
      <c r="C412" s="111"/>
      <c r="D412" s="109"/>
    </row>
    <row r="413" ht="17.25" hidden="1" customHeight="1" spans="1:4">
      <c r="A413" s="112" t="s">
        <v>293</v>
      </c>
      <c r="B413" s="108"/>
      <c r="C413" s="111"/>
      <c r="D413" s="109"/>
    </row>
    <row r="414" ht="17.25" hidden="1" customHeight="1" spans="1:4">
      <c r="A414" s="112" t="s">
        <v>294</v>
      </c>
      <c r="B414" s="108"/>
      <c r="C414" s="111"/>
      <c r="D414" s="109"/>
    </row>
    <row r="415" ht="17.25" customHeight="1" spans="1:4">
      <c r="A415" s="113" t="s">
        <v>295</v>
      </c>
      <c r="B415" s="105">
        <f>SUM(B416:B419)</f>
        <v>15108</v>
      </c>
      <c r="C415" s="106">
        <f>SUM(C416:C419)</f>
        <v>15237</v>
      </c>
      <c r="D415" s="107">
        <f t="shared" ref="D415:D417" si="31">C415/B415</f>
        <v>1.00853852263701</v>
      </c>
    </row>
    <row r="416" ht="17.25" customHeight="1" spans="1:4">
      <c r="A416" s="100" t="s">
        <v>282</v>
      </c>
      <c r="B416" s="108">
        <v>409</v>
      </c>
      <c r="C416" s="106">
        <v>10</v>
      </c>
      <c r="D416" s="109">
        <f t="shared" si="31"/>
        <v>0.0244498777506112</v>
      </c>
    </row>
    <row r="417" ht="17.25" customHeight="1" spans="1:4">
      <c r="A417" s="104" t="s">
        <v>296</v>
      </c>
      <c r="B417" s="108">
        <v>14479</v>
      </c>
      <c r="C417" s="106">
        <v>14527</v>
      </c>
      <c r="D417" s="109">
        <f t="shared" si="31"/>
        <v>1.00331514607362</v>
      </c>
    </row>
    <row r="418" ht="17.25" hidden="1" customHeight="1" spans="1:4">
      <c r="A418" s="110" t="s">
        <v>297</v>
      </c>
      <c r="B418" s="108"/>
      <c r="C418" s="111"/>
      <c r="D418" s="109"/>
    </row>
    <row r="419" ht="17.25" customHeight="1" spans="1:4">
      <c r="A419" s="113" t="s">
        <v>298</v>
      </c>
      <c r="B419" s="108">
        <v>220</v>
      </c>
      <c r="C419" s="106">
        <v>700</v>
      </c>
      <c r="D419" s="109">
        <f t="shared" ref="D419:D422" si="32">C419/B419</f>
        <v>3.18181818181818</v>
      </c>
    </row>
    <row r="420" ht="17.25" customHeight="1" spans="1:4">
      <c r="A420" s="113" t="s">
        <v>299</v>
      </c>
      <c r="B420" s="105">
        <f>SUM(B421:B424)</f>
        <v>770</v>
      </c>
      <c r="C420" s="106">
        <f>SUM(C421:C424)</f>
        <v>720</v>
      </c>
      <c r="D420" s="107">
        <f t="shared" si="32"/>
        <v>0.935064935064935</v>
      </c>
    </row>
    <row r="421" ht="17.25" hidden="1" customHeight="1" spans="1:4">
      <c r="A421" s="112" t="s">
        <v>282</v>
      </c>
      <c r="B421" s="108"/>
      <c r="C421" s="111"/>
      <c r="D421" s="109"/>
    </row>
    <row r="422" ht="17.25" customHeight="1" spans="1:4">
      <c r="A422" s="104" t="s">
        <v>300</v>
      </c>
      <c r="B422" s="108">
        <v>770</v>
      </c>
      <c r="C422" s="106">
        <v>720</v>
      </c>
      <c r="D422" s="109">
        <f t="shared" si="32"/>
        <v>0.935064935064935</v>
      </c>
    </row>
    <row r="423" ht="17.25" hidden="1" customHeight="1" spans="1:4">
      <c r="A423" s="110" t="s">
        <v>301</v>
      </c>
      <c r="B423" s="108"/>
      <c r="C423" s="111"/>
      <c r="D423" s="109"/>
    </row>
    <row r="424" ht="17.25" hidden="1" customHeight="1" spans="1:4">
      <c r="A424" s="110" t="s">
        <v>302</v>
      </c>
      <c r="B424" s="108"/>
      <c r="C424" s="111"/>
      <c r="D424" s="109"/>
    </row>
    <row r="425" ht="17.25" hidden="1" customHeight="1" spans="1:4">
      <c r="A425" s="123" t="s">
        <v>303</v>
      </c>
      <c r="B425" s="105"/>
      <c r="C425" s="120"/>
      <c r="D425" s="107"/>
    </row>
    <row r="426" ht="17.25" hidden="1" customHeight="1" spans="1:4">
      <c r="A426" s="112" t="s">
        <v>304</v>
      </c>
      <c r="B426" s="108"/>
      <c r="C426" s="111"/>
      <c r="D426" s="109"/>
    </row>
    <row r="427" ht="17.25" hidden="1" customHeight="1" spans="1:4">
      <c r="A427" s="112" t="s">
        <v>305</v>
      </c>
      <c r="B427" s="108"/>
      <c r="C427" s="111"/>
      <c r="D427" s="109"/>
    </row>
    <row r="428" ht="17.25" hidden="1" customHeight="1" spans="1:4">
      <c r="A428" s="112" t="s">
        <v>306</v>
      </c>
      <c r="B428" s="108"/>
      <c r="C428" s="111"/>
      <c r="D428" s="109"/>
    </row>
    <row r="429" ht="17.25" hidden="1" customHeight="1" spans="1:4">
      <c r="A429" s="112" t="s">
        <v>307</v>
      </c>
      <c r="B429" s="108"/>
      <c r="C429" s="111"/>
      <c r="D429" s="109"/>
    </row>
    <row r="430" ht="17.25" customHeight="1" spans="1:4">
      <c r="A430" s="104" t="s">
        <v>308</v>
      </c>
      <c r="B430" s="105">
        <f>SUM(B431:B436)</f>
        <v>45</v>
      </c>
      <c r="C430" s="106">
        <f>SUM(C431:C436)</f>
        <v>29</v>
      </c>
      <c r="D430" s="107">
        <f t="shared" ref="D430:D432" si="33">C430/B430</f>
        <v>0.644444444444444</v>
      </c>
    </row>
    <row r="431" ht="17.25" customHeight="1" spans="1:4">
      <c r="A431" s="104" t="s">
        <v>282</v>
      </c>
      <c r="B431" s="108">
        <v>13</v>
      </c>
      <c r="C431" s="106">
        <v>11</v>
      </c>
      <c r="D431" s="109">
        <f t="shared" si="33"/>
        <v>0.846153846153846</v>
      </c>
    </row>
    <row r="432" ht="17.25" customHeight="1" spans="1:4">
      <c r="A432" s="113" t="s">
        <v>309</v>
      </c>
      <c r="B432" s="108">
        <v>20</v>
      </c>
      <c r="C432" s="106">
        <v>18</v>
      </c>
      <c r="D432" s="109">
        <f t="shared" si="33"/>
        <v>0.9</v>
      </c>
    </row>
    <row r="433" ht="17.25" hidden="1" customHeight="1" spans="1:4">
      <c r="A433" s="112" t="s">
        <v>310</v>
      </c>
      <c r="B433" s="108"/>
      <c r="C433" s="111"/>
      <c r="D433" s="109"/>
    </row>
    <row r="434" ht="17.25" hidden="1" customHeight="1" spans="1:4">
      <c r="A434" s="112" t="s">
        <v>311</v>
      </c>
      <c r="B434" s="108"/>
      <c r="C434" s="111"/>
      <c r="D434" s="109"/>
    </row>
    <row r="435" ht="17.25" hidden="1" customHeight="1" spans="1:4">
      <c r="A435" s="110" t="s">
        <v>312</v>
      </c>
      <c r="B435" s="108"/>
      <c r="C435" s="111"/>
      <c r="D435" s="109"/>
    </row>
    <row r="436" ht="17.25" customHeight="1" spans="1:4">
      <c r="A436" s="104" t="s">
        <v>313</v>
      </c>
      <c r="B436" s="108">
        <v>12</v>
      </c>
      <c r="C436" s="106"/>
      <c r="D436" s="114">
        <v>0</v>
      </c>
    </row>
    <row r="437" ht="17.25" hidden="1" customHeight="1" spans="1:4">
      <c r="A437" s="119" t="s">
        <v>314</v>
      </c>
      <c r="B437" s="105"/>
      <c r="C437" s="120"/>
      <c r="D437" s="107"/>
    </row>
    <row r="438" ht="17.25" hidden="1" customHeight="1" spans="1:4">
      <c r="A438" s="112" t="s">
        <v>315</v>
      </c>
      <c r="B438" s="108"/>
      <c r="C438" s="111"/>
      <c r="D438" s="109"/>
    </row>
    <row r="439" ht="17.25" hidden="1" customHeight="1" spans="1:4">
      <c r="A439" s="112" t="s">
        <v>316</v>
      </c>
      <c r="B439" s="108"/>
      <c r="C439" s="111"/>
      <c r="D439" s="109"/>
    </row>
    <row r="440" ht="17.25" hidden="1" customHeight="1" spans="1:4">
      <c r="A440" s="112" t="s">
        <v>317</v>
      </c>
      <c r="B440" s="108"/>
      <c r="C440" s="111"/>
      <c r="D440" s="109"/>
    </row>
    <row r="441" ht="17.25" customHeight="1" spans="1:4">
      <c r="A441" s="100" t="s">
        <v>318</v>
      </c>
      <c r="B441" s="105">
        <f>SUM(B442:B444)</f>
        <v>5</v>
      </c>
      <c r="C441" s="106">
        <f>SUM(C442:C444)</f>
        <v>0</v>
      </c>
      <c r="D441" s="121">
        <v>0</v>
      </c>
    </row>
    <row r="442" ht="17.25" customHeight="1" spans="1:4">
      <c r="A442" s="113" t="s">
        <v>319</v>
      </c>
      <c r="B442" s="108">
        <v>5</v>
      </c>
      <c r="C442" s="106"/>
      <c r="D442" s="114">
        <v>0</v>
      </c>
    </row>
    <row r="443" ht="17.25" hidden="1" customHeight="1" spans="1:4">
      <c r="A443" s="112" t="s">
        <v>320</v>
      </c>
      <c r="B443" s="108"/>
      <c r="C443" s="111"/>
      <c r="D443" s="109"/>
    </row>
    <row r="444" ht="17.25" hidden="1" customHeight="1" spans="1:4">
      <c r="A444" s="112" t="s">
        <v>321</v>
      </c>
      <c r="B444" s="108"/>
      <c r="C444" s="111"/>
      <c r="D444" s="109"/>
    </row>
    <row r="445" ht="17.25" customHeight="1" spans="1:4">
      <c r="A445" s="104" t="s">
        <v>322</v>
      </c>
      <c r="B445" s="105">
        <f>SUM(B446:B449)</f>
        <v>114</v>
      </c>
      <c r="C445" s="106">
        <f>SUM(C446:C449)</f>
        <v>150</v>
      </c>
      <c r="D445" s="107">
        <f t="shared" ref="D445:D452" si="34">C445/B445</f>
        <v>1.31578947368421</v>
      </c>
    </row>
    <row r="446" ht="17.25" hidden="1" customHeight="1" spans="1:4">
      <c r="A446" s="110" t="s">
        <v>323</v>
      </c>
      <c r="B446" s="108"/>
      <c r="C446" s="111"/>
      <c r="D446" s="109"/>
    </row>
    <row r="447" ht="17.25" hidden="1" customHeight="1" spans="1:4">
      <c r="A447" s="112" t="s">
        <v>324</v>
      </c>
      <c r="B447" s="108"/>
      <c r="C447" s="111"/>
      <c r="D447" s="109"/>
    </row>
    <row r="448" ht="17.25" hidden="1" customHeight="1" spans="1:4">
      <c r="A448" s="112" t="s">
        <v>325</v>
      </c>
      <c r="B448" s="108"/>
      <c r="C448" s="111"/>
      <c r="D448" s="109"/>
    </row>
    <row r="449" ht="17.25" customHeight="1" spans="1:4">
      <c r="A449" s="113" t="s">
        <v>326</v>
      </c>
      <c r="B449" s="108">
        <v>114</v>
      </c>
      <c r="C449" s="106">
        <v>150</v>
      </c>
      <c r="D449" s="109">
        <f t="shared" si="34"/>
        <v>1.31578947368421</v>
      </c>
    </row>
    <row r="450" ht="17.25" customHeight="1" spans="1:4">
      <c r="A450" s="100" t="s">
        <v>327</v>
      </c>
      <c r="B450" s="101">
        <f>B451+B467+B475+B486+B495+B503</f>
        <v>10728</v>
      </c>
      <c r="C450" s="106">
        <f>C451+C467+C475+C486+C495+C503</f>
        <v>11130</v>
      </c>
      <c r="D450" s="103">
        <f t="shared" si="34"/>
        <v>1.03747203579418</v>
      </c>
    </row>
    <row r="451" ht="17.25" customHeight="1" spans="1:4">
      <c r="A451" s="100" t="s">
        <v>328</v>
      </c>
      <c r="B451" s="105">
        <f>SUM(B452:B466)</f>
        <v>7294</v>
      </c>
      <c r="C451" s="106">
        <f>SUM(C452:C466)</f>
        <v>8123</v>
      </c>
      <c r="D451" s="107">
        <f t="shared" si="34"/>
        <v>1.11365505895256</v>
      </c>
    </row>
    <row r="452" ht="17.25" customHeight="1" spans="1:4">
      <c r="A452" s="100" t="s">
        <v>33</v>
      </c>
      <c r="B452" s="108">
        <v>315</v>
      </c>
      <c r="C452" s="106">
        <v>530</v>
      </c>
      <c r="D452" s="109">
        <f t="shared" si="34"/>
        <v>1.68253968253968</v>
      </c>
    </row>
    <row r="453" ht="17.25" customHeight="1" spans="1:4">
      <c r="A453" s="100" t="s">
        <v>34</v>
      </c>
      <c r="B453" s="108">
        <v>120</v>
      </c>
      <c r="C453" s="106"/>
      <c r="D453" s="114">
        <v>0</v>
      </c>
    </row>
    <row r="454" ht="17.25" hidden="1" customHeight="1" spans="1:4">
      <c r="A454" s="115" t="s">
        <v>35</v>
      </c>
      <c r="B454" s="108"/>
      <c r="C454" s="111"/>
      <c r="D454" s="109"/>
    </row>
    <row r="455" ht="17.25" customHeight="1" spans="1:4">
      <c r="A455" s="100" t="s">
        <v>329</v>
      </c>
      <c r="B455" s="108"/>
      <c r="C455" s="106">
        <v>40</v>
      </c>
      <c r="D455" s="114">
        <v>0</v>
      </c>
    </row>
    <row r="456" ht="17.25" customHeight="1" spans="1:4">
      <c r="A456" s="100" t="s">
        <v>330</v>
      </c>
      <c r="B456" s="108">
        <v>252</v>
      </c>
      <c r="C456" s="106">
        <v>127</v>
      </c>
      <c r="D456" s="109">
        <f t="shared" ref="D456:D460" si="35">C456/B456</f>
        <v>0.503968253968254</v>
      </c>
    </row>
    <row r="457" ht="17.25" customHeight="1" spans="1:4">
      <c r="A457" s="100" t="s">
        <v>331</v>
      </c>
      <c r="B457" s="108">
        <v>10</v>
      </c>
      <c r="C457" s="106">
        <v>40</v>
      </c>
      <c r="D457" s="109">
        <f t="shared" si="35"/>
        <v>4</v>
      </c>
    </row>
    <row r="458" ht="17.25" hidden="1" customHeight="1" spans="1:4">
      <c r="A458" s="115" t="s">
        <v>332</v>
      </c>
      <c r="B458" s="108"/>
      <c r="C458" s="111"/>
      <c r="D458" s="109"/>
    </row>
    <row r="459" ht="17.25" customHeight="1" spans="1:4">
      <c r="A459" s="100" t="s">
        <v>333</v>
      </c>
      <c r="B459" s="108">
        <v>40</v>
      </c>
      <c r="C459" s="106">
        <v>24</v>
      </c>
      <c r="D459" s="109">
        <f t="shared" si="35"/>
        <v>0.6</v>
      </c>
    </row>
    <row r="460" ht="17.25" customHeight="1" spans="1:4">
      <c r="A460" s="100" t="s">
        <v>334</v>
      </c>
      <c r="B460" s="108">
        <v>1225</v>
      </c>
      <c r="C460" s="106">
        <v>2216</v>
      </c>
      <c r="D460" s="109">
        <f t="shared" si="35"/>
        <v>1.80897959183673</v>
      </c>
    </row>
    <row r="461" ht="17.25" hidden="1" customHeight="1" spans="1:4">
      <c r="A461" s="115" t="s">
        <v>335</v>
      </c>
      <c r="B461" s="108"/>
      <c r="C461" s="111"/>
      <c r="D461" s="109"/>
    </row>
    <row r="462" ht="17.25" customHeight="1" spans="1:4">
      <c r="A462" s="100" t="s">
        <v>336</v>
      </c>
      <c r="B462" s="108">
        <v>11</v>
      </c>
      <c r="C462" s="106"/>
      <c r="D462" s="114">
        <v>0</v>
      </c>
    </row>
    <row r="463" ht="17.25" customHeight="1" spans="1:4">
      <c r="A463" s="100" t="s">
        <v>337</v>
      </c>
      <c r="B463" s="108">
        <v>33</v>
      </c>
      <c r="C463" s="106"/>
      <c r="D463" s="114">
        <v>0</v>
      </c>
    </row>
    <row r="464" ht="17.25" customHeight="1" spans="1:4">
      <c r="A464" s="100" t="s">
        <v>338</v>
      </c>
      <c r="B464" s="108">
        <v>94</v>
      </c>
      <c r="C464" s="106">
        <v>64</v>
      </c>
      <c r="D464" s="109">
        <f t="shared" ref="D464:D467" si="36">C464/B464</f>
        <v>0.680851063829787</v>
      </c>
    </row>
    <row r="465" ht="17.25" customHeight="1" spans="1:4">
      <c r="A465" s="100" t="s">
        <v>339</v>
      </c>
      <c r="B465" s="108">
        <v>109</v>
      </c>
      <c r="C465" s="106">
        <v>82</v>
      </c>
      <c r="D465" s="109">
        <f t="shared" si="36"/>
        <v>0.752293577981651</v>
      </c>
    </row>
    <row r="466" ht="17.25" customHeight="1" spans="1:4">
      <c r="A466" s="100" t="s">
        <v>340</v>
      </c>
      <c r="B466" s="108">
        <v>5085</v>
      </c>
      <c r="C466" s="106">
        <v>5000</v>
      </c>
      <c r="D466" s="109">
        <f t="shared" si="36"/>
        <v>0.983284169124877</v>
      </c>
    </row>
    <row r="467" ht="17.25" customHeight="1" spans="1:4">
      <c r="A467" s="100" t="s">
        <v>341</v>
      </c>
      <c r="B467" s="105">
        <f>SUM(B468:B474)</f>
        <v>357</v>
      </c>
      <c r="C467" s="106">
        <f>SUM(C468:C474)</f>
        <v>209</v>
      </c>
      <c r="D467" s="107">
        <f t="shared" si="36"/>
        <v>0.585434173669468</v>
      </c>
    </row>
    <row r="468" ht="17.25" hidden="1" customHeight="1" spans="1:4">
      <c r="A468" s="115" t="s">
        <v>33</v>
      </c>
      <c r="B468" s="108"/>
      <c r="C468" s="111"/>
      <c r="D468" s="109"/>
    </row>
    <row r="469" ht="17.25" hidden="1" customHeight="1" spans="1:4">
      <c r="A469" s="115" t="s">
        <v>34</v>
      </c>
      <c r="B469" s="108"/>
      <c r="C469" s="111"/>
      <c r="D469" s="109"/>
    </row>
    <row r="470" ht="17.25" hidden="1" customHeight="1" spans="1:4">
      <c r="A470" s="115" t="s">
        <v>35</v>
      </c>
      <c r="B470" s="108"/>
      <c r="C470" s="111"/>
      <c r="D470" s="109"/>
    </row>
    <row r="471" ht="17.25" customHeight="1" spans="1:4">
      <c r="A471" s="100" t="s">
        <v>342</v>
      </c>
      <c r="B471" s="108">
        <v>11</v>
      </c>
      <c r="C471" s="106">
        <v>9</v>
      </c>
      <c r="D471" s="109">
        <f t="shared" ref="D471:D476" si="37">C471/B471</f>
        <v>0.818181818181818</v>
      </c>
    </row>
    <row r="472" ht="17.25" customHeight="1" spans="1:4">
      <c r="A472" s="100" t="s">
        <v>343</v>
      </c>
      <c r="B472" s="108">
        <v>346</v>
      </c>
      <c r="C472" s="106">
        <v>200</v>
      </c>
      <c r="D472" s="109">
        <f t="shared" si="37"/>
        <v>0.578034682080925</v>
      </c>
    </row>
    <row r="473" ht="17.25" hidden="1" customHeight="1" spans="1:4">
      <c r="A473" s="115" t="s">
        <v>344</v>
      </c>
      <c r="B473" s="108"/>
      <c r="C473" s="111"/>
      <c r="D473" s="109"/>
    </row>
    <row r="474" ht="17.25" hidden="1" customHeight="1" spans="1:4">
      <c r="A474" s="115" t="s">
        <v>345</v>
      </c>
      <c r="B474" s="108"/>
      <c r="C474" s="111"/>
      <c r="D474" s="109"/>
    </row>
    <row r="475" ht="17.25" customHeight="1" spans="1:4">
      <c r="A475" s="100" t="s">
        <v>346</v>
      </c>
      <c r="B475" s="105">
        <f>SUM(B476:B485)</f>
        <v>77</v>
      </c>
      <c r="C475" s="106">
        <f>SUM(C476:C485)</f>
        <v>19</v>
      </c>
      <c r="D475" s="107">
        <f t="shared" si="37"/>
        <v>0.246753246753247</v>
      </c>
    </row>
    <row r="476" ht="17.25" customHeight="1" spans="1:4">
      <c r="A476" s="100" t="s">
        <v>33</v>
      </c>
      <c r="B476" s="108">
        <v>41</v>
      </c>
      <c r="C476" s="106">
        <v>19</v>
      </c>
      <c r="D476" s="109">
        <f t="shared" si="37"/>
        <v>0.463414634146341</v>
      </c>
    </row>
    <row r="477" ht="17.25" hidden="1" customHeight="1" spans="1:4">
      <c r="A477" s="115" t="s">
        <v>34</v>
      </c>
      <c r="B477" s="108"/>
      <c r="C477" s="111"/>
      <c r="D477" s="109"/>
    </row>
    <row r="478" ht="17.25" hidden="1" customHeight="1" spans="1:4">
      <c r="A478" s="115" t="s">
        <v>35</v>
      </c>
      <c r="B478" s="108"/>
      <c r="C478" s="111"/>
      <c r="D478" s="109"/>
    </row>
    <row r="479" ht="17.25" hidden="1" customHeight="1" spans="1:4">
      <c r="A479" s="115" t="s">
        <v>347</v>
      </c>
      <c r="B479" s="108"/>
      <c r="C479" s="111"/>
      <c r="D479" s="109"/>
    </row>
    <row r="480" ht="17.25" hidden="1" customHeight="1" spans="1:4">
      <c r="A480" s="115" t="s">
        <v>348</v>
      </c>
      <c r="B480" s="108"/>
      <c r="C480" s="111"/>
      <c r="D480" s="109"/>
    </row>
    <row r="481" ht="17.25" hidden="1" customHeight="1" spans="1:4">
      <c r="A481" s="115" t="s">
        <v>349</v>
      </c>
      <c r="B481" s="108"/>
      <c r="C481" s="111"/>
      <c r="D481" s="109"/>
    </row>
    <row r="482" ht="17.25" hidden="1" customHeight="1" spans="1:4">
      <c r="A482" s="115" t="s">
        <v>350</v>
      </c>
      <c r="B482" s="108"/>
      <c r="C482" s="111"/>
      <c r="D482" s="109"/>
    </row>
    <row r="483" ht="17.25" hidden="1" customHeight="1" spans="1:4">
      <c r="A483" s="115" t="s">
        <v>351</v>
      </c>
      <c r="B483" s="108"/>
      <c r="C483" s="111"/>
      <c r="D483" s="109"/>
    </row>
    <row r="484" ht="17.25" hidden="1" customHeight="1" spans="1:4">
      <c r="A484" s="115" t="s">
        <v>352</v>
      </c>
      <c r="B484" s="108"/>
      <c r="C484" s="111"/>
      <c r="D484" s="109"/>
    </row>
    <row r="485" ht="17.25" customHeight="1" spans="1:4">
      <c r="A485" s="100" t="s">
        <v>353</v>
      </c>
      <c r="B485" s="108">
        <v>36</v>
      </c>
      <c r="C485" s="106"/>
      <c r="D485" s="114">
        <v>0</v>
      </c>
    </row>
    <row r="486" ht="17.25" customHeight="1" spans="1:4">
      <c r="A486" s="100" t="s">
        <v>354</v>
      </c>
      <c r="B486" s="105">
        <f>SUM(B487:B494)</f>
        <v>335</v>
      </c>
      <c r="C486" s="106">
        <f>SUM(C487:C494)</f>
        <v>379</v>
      </c>
      <c r="D486" s="107">
        <f t="shared" ref="D486:D491" si="38">C486/B486</f>
        <v>1.13134328358209</v>
      </c>
    </row>
    <row r="487" ht="17.25" customHeight="1" spans="1:4">
      <c r="A487" s="100" t="s">
        <v>33</v>
      </c>
      <c r="B487" s="108">
        <v>61</v>
      </c>
      <c r="C487" s="106"/>
      <c r="D487" s="114">
        <v>0</v>
      </c>
    </row>
    <row r="488" ht="17.25" customHeight="1" spans="1:4">
      <c r="A488" s="100" t="s">
        <v>34</v>
      </c>
      <c r="B488" s="108">
        <v>61</v>
      </c>
      <c r="C488" s="106"/>
      <c r="D488" s="114">
        <v>0</v>
      </c>
    </row>
    <row r="489" ht="17.25" hidden="1" customHeight="1" spans="1:4">
      <c r="A489" s="115" t="s">
        <v>35</v>
      </c>
      <c r="B489" s="108"/>
      <c r="C489" s="111"/>
      <c r="D489" s="109"/>
    </row>
    <row r="490" ht="17.25" customHeight="1" spans="1:4">
      <c r="A490" s="100" t="s">
        <v>355</v>
      </c>
      <c r="B490" s="108">
        <v>13</v>
      </c>
      <c r="C490" s="106">
        <v>32</v>
      </c>
      <c r="D490" s="109">
        <f t="shared" si="38"/>
        <v>2.46153846153846</v>
      </c>
    </row>
    <row r="491" ht="17.25" customHeight="1" spans="1:4">
      <c r="A491" s="100" t="s">
        <v>356</v>
      </c>
      <c r="B491" s="108">
        <v>187</v>
      </c>
      <c r="C491" s="106">
        <v>347</v>
      </c>
      <c r="D491" s="109">
        <f t="shared" si="38"/>
        <v>1.85561497326203</v>
      </c>
    </row>
    <row r="492" ht="17.25" hidden="1" customHeight="1" spans="1:4">
      <c r="A492" s="115" t="s">
        <v>357</v>
      </c>
      <c r="B492" s="108"/>
      <c r="C492" s="111"/>
      <c r="D492" s="109"/>
    </row>
    <row r="493" ht="17.25" customHeight="1" spans="1:4">
      <c r="A493" s="100" t="s">
        <v>358</v>
      </c>
      <c r="B493" s="108">
        <v>13</v>
      </c>
      <c r="C493" s="106"/>
      <c r="D493" s="114">
        <v>0</v>
      </c>
    </row>
    <row r="494" ht="17.25" hidden="1" customHeight="1" spans="1:4">
      <c r="A494" s="115" t="s">
        <v>359</v>
      </c>
      <c r="B494" s="108"/>
      <c r="C494" s="111"/>
      <c r="D494" s="109"/>
    </row>
    <row r="495" ht="17.25" customHeight="1" spans="1:4">
      <c r="A495" s="100" t="s">
        <v>360</v>
      </c>
      <c r="B495" s="105">
        <f>SUM(B496:B502)</f>
        <v>463</v>
      </c>
      <c r="C495" s="102">
        <f>SUM(C496:C502)</f>
        <v>400</v>
      </c>
      <c r="D495" s="107">
        <f>C495/B495</f>
        <v>0.863930885529158</v>
      </c>
    </row>
    <row r="496" ht="17.25" customHeight="1" spans="1:4">
      <c r="A496" s="100" t="s">
        <v>33</v>
      </c>
      <c r="B496" s="108">
        <v>103</v>
      </c>
      <c r="C496" s="106"/>
      <c r="D496" s="114">
        <v>0</v>
      </c>
    </row>
    <row r="497" ht="17.25" customHeight="1" spans="1:4">
      <c r="A497" s="100" t="s">
        <v>34</v>
      </c>
      <c r="B497" s="108">
        <v>20</v>
      </c>
      <c r="C497" s="106">
        <v>16</v>
      </c>
      <c r="D497" s="109">
        <f t="shared" ref="D497:D503" si="39">C497/B497</f>
        <v>0.8</v>
      </c>
    </row>
    <row r="498" ht="17.25" hidden="1" customHeight="1" spans="1:4">
      <c r="A498" s="115" t="s">
        <v>35</v>
      </c>
      <c r="B498" s="108"/>
      <c r="C498" s="111"/>
      <c r="D498" s="109"/>
    </row>
    <row r="499" ht="17.25" hidden="1" customHeight="1" spans="1:4">
      <c r="A499" s="115" t="s">
        <v>361</v>
      </c>
      <c r="B499" s="108"/>
      <c r="C499" s="111"/>
      <c r="D499" s="109"/>
    </row>
    <row r="500" ht="17.25" hidden="1" customHeight="1" spans="1:4">
      <c r="A500" s="115" t="s">
        <v>362</v>
      </c>
      <c r="B500" s="108"/>
      <c r="C500" s="111"/>
      <c r="D500" s="109"/>
    </row>
    <row r="501" ht="17.25" customHeight="1" spans="1:4">
      <c r="A501" s="100" t="s">
        <v>363</v>
      </c>
      <c r="B501" s="108">
        <v>292</v>
      </c>
      <c r="C501" s="106">
        <v>334</v>
      </c>
      <c r="D501" s="109">
        <f t="shared" si="39"/>
        <v>1.14383561643836</v>
      </c>
    </row>
    <row r="502" ht="17.25" customHeight="1" spans="1:4">
      <c r="A502" s="100" t="s">
        <v>364</v>
      </c>
      <c r="B502" s="108">
        <v>48</v>
      </c>
      <c r="C502" s="106">
        <v>50</v>
      </c>
      <c r="D502" s="109">
        <f t="shared" si="39"/>
        <v>1.04166666666667</v>
      </c>
    </row>
    <row r="503" ht="17.25" customHeight="1" spans="1:4">
      <c r="A503" s="100" t="s">
        <v>365</v>
      </c>
      <c r="B503" s="105">
        <f>SUM(B504:B506)</f>
        <v>2202</v>
      </c>
      <c r="C503" s="106">
        <f>SUM(C504:C506)</f>
        <v>2000</v>
      </c>
      <c r="D503" s="107">
        <f t="shared" si="39"/>
        <v>0.908265213442325</v>
      </c>
    </row>
    <row r="504" ht="17.25" hidden="1" customHeight="1" spans="1:4">
      <c r="A504" s="115" t="s">
        <v>366</v>
      </c>
      <c r="B504" s="108"/>
      <c r="C504" s="111"/>
      <c r="D504" s="109"/>
    </row>
    <row r="505" ht="17.25" customHeight="1" spans="1:4">
      <c r="A505" s="100" t="s">
        <v>367</v>
      </c>
      <c r="B505" s="108">
        <v>4</v>
      </c>
      <c r="C505" s="106"/>
      <c r="D505" s="114">
        <v>0</v>
      </c>
    </row>
    <row r="506" ht="17.25" customHeight="1" spans="1:4">
      <c r="A506" s="100" t="s">
        <v>368</v>
      </c>
      <c r="B506" s="108">
        <v>2198</v>
      </c>
      <c r="C506" s="106">
        <v>2000</v>
      </c>
      <c r="D506" s="109">
        <f t="shared" ref="D506:D510" si="40">C506/B506</f>
        <v>0.909918107370337</v>
      </c>
    </row>
    <row r="507" ht="17.25" customHeight="1" spans="1:4">
      <c r="A507" s="100" t="s">
        <v>369</v>
      </c>
      <c r="B507" s="101">
        <f>B508+B526+B534+B536+B545+B549+B559+B567+B574+B582+B591+B596+B599+B602+B605+B608+B611+B615+B619+B627+B630</f>
        <v>20920</v>
      </c>
      <c r="C507" s="106">
        <f>C508+C526+C534+C536+C545+C549+C559+C567+C574+C582+C591+C596+C599+C602+C605+C608+C611+C615+C619+C627+C630</f>
        <v>21932</v>
      </c>
      <c r="D507" s="103">
        <f t="shared" si="40"/>
        <v>1.04837476099426</v>
      </c>
    </row>
    <row r="508" ht="17.25" customHeight="1" spans="1:4">
      <c r="A508" s="100" t="s">
        <v>370</v>
      </c>
      <c r="B508" s="105">
        <f>SUM(B509:B525)</f>
        <v>5996</v>
      </c>
      <c r="C508" s="106">
        <f>SUM(C509:C525)</f>
        <v>7378</v>
      </c>
      <c r="D508" s="107">
        <f t="shared" si="40"/>
        <v>1.23048699132755</v>
      </c>
    </row>
    <row r="509" ht="17.25" customHeight="1" spans="1:4">
      <c r="A509" s="100" t="s">
        <v>33</v>
      </c>
      <c r="B509" s="108">
        <v>460</v>
      </c>
      <c r="C509" s="106">
        <v>593</v>
      </c>
      <c r="D509" s="109">
        <f t="shared" si="40"/>
        <v>1.28913043478261</v>
      </c>
    </row>
    <row r="510" ht="17.25" customHeight="1" spans="1:4">
      <c r="A510" s="100" t="s">
        <v>34</v>
      </c>
      <c r="B510" s="108">
        <v>160</v>
      </c>
      <c r="C510" s="106">
        <v>69</v>
      </c>
      <c r="D510" s="109">
        <f t="shared" si="40"/>
        <v>0.43125</v>
      </c>
    </row>
    <row r="511" ht="17.25" hidden="1" customHeight="1" spans="1:4">
      <c r="A511" s="115" t="s">
        <v>35</v>
      </c>
      <c r="B511" s="108"/>
      <c r="C511" s="111"/>
      <c r="D511" s="109"/>
    </row>
    <row r="512" ht="17.25" customHeight="1" spans="1:4">
      <c r="A512" s="100" t="s">
        <v>371</v>
      </c>
      <c r="B512" s="108">
        <v>3196</v>
      </c>
      <c r="C512" s="106">
        <v>3500</v>
      </c>
      <c r="D512" s="109">
        <f t="shared" ref="D512:D515" si="41">C512/B512</f>
        <v>1.09511889862328</v>
      </c>
    </row>
    <row r="513" ht="17.25" customHeight="1" spans="1:4">
      <c r="A513" s="100" t="s">
        <v>372</v>
      </c>
      <c r="B513" s="108">
        <v>39</v>
      </c>
      <c r="C513" s="106"/>
      <c r="D513" s="114">
        <v>0</v>
      </c>
    </row>
    <row r="514" ht="17.25" customHeight="1" spans="1:4">
      <c r="A514" s="100" t="s">
        <v>373</v>
      </c>
      <c r="B514" s="108">
        <v>12</v>
      </c>
      <c r="C514" s="106">
        <v>16</v>
      </c>
      <c r="D514" s="109">
        <f t="shared" si="41"/>
        <v>1.33333333333333</v>
      </c>
    </row>
    <row r="515" ht="17.25" customHeight="1" spans="1:4">
      <c r="A515" s="100" t="s">
        <v>374</v>
      </c>
      <c r="B515" s="108">
        <v>949</v>
      </c>
      <c r="C515" s="106">
        <v>2200</v>
      </c>
      <c r="D515" s="109">
        <f t="shared" si="41"/>
        <v>2.31822971548999</v>
      </c>
    </row>
    <row r="516" ht="17.25" hidden="1" customHeight="1" spans="1:4">
      <c r="A516" s="115" t="s">
        <v>74</v>
      </c>
      <c r="B516" s="108"/>
      <c r="C516" s="111"/>
      <c r="D516" s="109"/>
    </row>
    <row r="517" ht="17.25" customHeight="1" spans="1:4">
      <c r="A517" s="100" t="s">
        <v>375</v>
      </c>
      <c r="B517" s="108">
        <v>1</v>
      </c>
      <c r="C517" s="106"/>
      <c r="D517" s="114">
        <v>0</v>
      </c>
    </row>
    <row r="518" ht="17.25" hidden="1" customHeight="1" spans="1:4">
      <c r="A518" s="115" t="s">
        <v>376</v>
      </c>
      <c r="B518" s="108"/>
      <c r="C518" s="111"/>
      <c r="D518" s="109"/>
    </row>
    <row r="519" ht="17.25" customHeight="1" spans="1:4">
      <c r="A519" s="100" t="s">
        <v>377</v>
      </c>
      <c r="B519" s="108">
        <v>18</v>
      </c>
      <c r="C519" s="106"/>
      <c r="D519" s="114">
        <v>0</v>
      </c>
    </row>
    <row r="520" ht="17.25" customHeight="1" spans="1:4">
      <c r="A520" s="100" t="s">
        <v>378</v>
      </c>
      <c r="B520" s="108">
        <v>8</v>
      </c>
      <c r="C520" s="106"/>
      <c r="D520" s="114">
        <v>0</v>
      </c>
    </row>
    <row r="521" ht="17.25" hidden="1" customHeight="1" spans="1:4">
      <c r="A521" s="115" t="s">
        <v>379</v>
      </c>
      <c r="B521" s="108"/>
      <c r="C521" s="111"/>
      <c r="D521" s="109"/>
    </row>
    <row r="522" ht="17.25" hidden="1" customHeight="1" spans="1:4">
      <c r="A522" s="115" t="s">
        <v>380</v>
      </c>
      <c r="B522" s="108"/>
      <c r="C522" s="111"/>
      <c r="D522" s="109"/>
    </row>
    <row r="523" ht="17.25" hidden="1" customHeight="1" spans="1:4">
      <c r="A523" s="115" t="s">
        <v>381</v>
      </c>
      <c r="B523" s="108"/>
      <c r="C523" s="111"/>
      <c r="D523" s="109"/>
    </row>
    <row r="524" ht="17.25" hidden="1" customHeight="1" spans="1:4">
      <c r="A524" s="115" t="s">
        <v>42</v>
      </c>
      <c r="B524" s="108"/>
      <c r="C524" s="111"/>
      <c r="D524" s="109"/>
    </row>
    <row r="525" ht="17.25" customHeight="1" spans="1:4">
      <c r="A525" s="100" t="s">
        <v>94</v>
      </c>
      <c r="B525" s="108">
        <v>1153</v>
      </c>
      <c r="C525" s="106">
        <v>1000</v>
      </c>
      <c r="D525" s="109">
        <f t="shared" ref="D525:D528" si="42">C525/B525</f>
        <v>0.867302688638335</v>
      </c>
    </row>
    <row r="526" ht="17.25" customHeight="1" spans="1:4">
      <c r="A526" s="100" t="s">
        <v>382</v>
      </c>
      <c r="B526" s="105">
        <f>SUM(B527:B533)</f>
        <v>1653</v>
      </c>
      <c r="C526" s="106">
        <f>SUM(C527:C533)</f>
        <v>2494</v>
      </c>
      <c r="D526" s="107">
        <f t="shared" si="42"/>
        <v>1.50877192982456</v>
      </c>
    </row>
    <row r="527" ht="17.25" customHeight="1" spans="1:4">
      <c r="A527" s="100" t="s">
        <v>33</v>
      </c>
      <c r="B527" s="108">
        <v>200</v>
      </c>
      <c r="C527" s="106">
        <v>240</v>
      </c>
      <c r="D527" s="109">
        <f t="shared" si="42"/>
        <v>1.2</v>
      </c>
    </row>
    <row r="528" ht="17.25" customHeight="1" spans="1:4">
      <c r="A528" s="100" t="s">
        <v>34</v>
      </c>
      <c r="B528" s="108">
        <v>36</v>
      </c>
      <c r="C528" s="106">
        <v>53</v>
      </c>
      <c r="D528" s="109">
        <f t="shared" si="42"/>
        <v>1.47222222222222</v>
      </c>
    </row>
    <row r="529" ht="17.25" hidden="1" customHeight="1" spans="1:4">
      <c r="A529" s="115" t="s">
        <v>35</v>
      </c>
      <c r="B529" s="108"/>
      <c r="C529" s="111"/>
      <c r="D529" s="109"/>
    </row>
    <row r="530" ht="17.25" customHeight="1" spans="1:4">
      <c r="A530" s="100" t="s">
        <v>383</v>
      </c>
      <c r="B530" s="108">
        <v>4</v>
      </c>
      <c r="C530" s="106">
        <v>4</v>
      </c>
      <c r="D530" s="109">
        <f t="shared" ref="D530:D533" si="43">C530/B530</f>
        <v>1</v>
      </c>
    </row>
    <row r="531" ht="17.25" customHeight="1" spans="1:4">
      <c r="A531" s="100" t="s">
        <v>384</v>
      </c>
      <c r="B531" s="108">
        <v>44</v>
      </c>
      <c r="C531" s="106">
        <v>44</v>
      </c>
      <c r="D531" s="109">
        <f t="shared" si="43"/>
        <v>1</v>
      </c>
    </row>
    <row r="532" ht="17.25" customHeight="1" spans="1:4">
      <c r="A532" s="100" t="s">
        <v>385</v>
      </c>
      <c r="B532" s="108">
        <v>14</v>
      </c>
      <c r="C532" s="106">
        <v>32</v>
      </c>
      <c r="D532" s="109">
        <f t="shared" si="43"/>
        <v>2.28571428571429</v>
      </c>
    </row>
    <row r="533" ht="17.25" customHeight="1" spans="1:4">
      <c r="A533" s="100" t="s">
        <v>386</v>
      </c>
      <c r="B533" s="108">
        <v>1355</v>
      </c>
      <c r="C533" s="106">
        <v>2121</v>
      </c>
      <c r="D533" s="109">
        <f t="shared" si="43"/>
        <v>1.56531365313653</v>
      </c>
    </row>
    <row r="534" ht="17.25" hidden="1" customHeight="1" spans="1:4">
      <c r="A534" s="135" t="s">
        <v>387</v>
      </c>
      <c r="B534" s="105"/>
      <c r="C534" s="120"/>
      <c r="D534" s="107"/>
    </row>
    <row r="535" ht="17.25" hidden="1" customHeight="1" spans="1:4">
      <c r="A535" s="115" t="s">
        <v>388</v>
      </c>
      <c r="B535" s="108"/>
      <c r="C535" s="111"/>
      <c r="D535" s="109"/>
    </row>
    <row r="536" ht="17.25" customHeight="1" spans="1:4">
      <c r="A536" s="100" t="s">
        <v>389</v>
      </c>
      <c r="B536" s="105">
        <f>SUM(B537:B544)</f>
        <v>4055</v>
      </c>
      <c r="C536" s="106">
        <f>SUM(C537:C544)</f>
        <v>4007</v>
      </c>
      <c r="D536" s="107">
        <f t="shared" ref="D536:D538" si="44">C536/B536</f>
        <v>0.988162762022195</v>
      </c>
    </row>
    <row r="537" ht="17.25" customHeight="1" spans="1:4">
      <c r="A537" s="100" t="s">
        <v>390</v>
      </c>
      <c r="B537" s="108">
        <v>88</v>
      </c>
      <c r="C537" s="106">
        <v>65</v>
      </c>
      <c r="D537" s="109">
        <f t="shared" si="44"/>
        <v>0.738636363636364</v>
      </c>
    </row>
    <row r="538" ht="17.25" customHeight="1" spans="1:4">
      <c r="A538" s="100" t="s">
        <v>391</v>
      </c>
      <c r="B538" s="108">
        <v>113</v>
      </c>
      <c r="C538" s="106">
        <v>16</v>
      </c>
      <c r="D538" s="109">
        <f t="shared" si="44"/>
        <v>0.141592920353982</v>
      </c>
    </row>
    <row r="539" ht="17.25" hidden="1" customHeight="1" spans="1:4">
      <c r="A539" s="115" t="s">
        <v>392</v>
      </c>
      <c r="B539" s="108"/>
      <c r="C539" s="111"/>
      <c r="D539" s="109"/>
    </row>
    <row r="540" ht="17.25" customHeight="1" spans="1:4">
      <c r="A540" s="100" t="s">
        <v>393</v>
      </c>
      <c r="B540" s="108">
        <v>2913</v>
      </c>
      <c r="C540" s="106">
        <v>2826</v>
      </c>
      <c r="D540" s="109">
        <f t="shared" ref="D540:D542" si="45">C540/B540</f>
        <v>0.970133882595263</v>
      </c>
    </row>
    <row r="541" ht="17.25" customHeight="1" spans="1:4">
      <c r="A541" s="100" t="s">
        <v>394</v>
      </c>
      <c r="B541" s="108">
        <v>517</v>
      </c>
      <c r="C541" s="106">
        <v>600</v>
      </c>
      <c r="D541" s="109">
        <f t="shared" si="45"/>
        <v>1.1605415860735</v>
      </c>
    </row>
    <row r="542" ht="17.25" customHeight="1" spans="1:4">
      <c r="A542" s="100" t="s">
        <v>395</v>
      </c>
      <c r="B542" s="108">
        <v>414</v>
      </c>
      <c r="C542" s="106">
        <v>500</v>
      </c>
      <c r="D542" s="109">
        <f t="shared" si="45"/>
        <v>1.20772946859903</v>
      </c>
    </row>
    <row r="543" ht="17.25" hidden="1" customHeight="1" spans="1:4">
      <c r="A543" s="115" t="s">
        <v>396</v>
      </c>
      <c r="B543" s="108"/>
      <c r="C543" s="111"/>
      <c r="D543" s="109"/>
    </row>
    <row r="544" ht="17.25" customHeight="1" spans="1:4">
      <c r="A544" s="100" t="s">
        <v>397</v>
      </c>
      <c r="B544" s="108">
        <v>10</v>
      </c>
      <c r="C544" s="106"/>
      <c r="D544" s="114">
        <v>0</v>
      </c>
    </row>
    <row r="545" ht="17.25" hidden="1" customHeight="1" spans="1:4">
      <c r="A545" s="135" t="s">
        <v>398</v>
      </c>
      <c r="B545" s="105"/>
      <c r="C545" s="120"/>
      <c r="D545" s="107"/>
    </row>
    <row r="546" ht="17.25" hidden="1" customHeight="1" spans="1:4">
      <c r="A546" s="115" t="s">
        <v>399</v>
      </c>
      <c r="B546" s="108"/>
      <c r="C546" s="111"/>
      <c r="D546" s="109"/>
    </row>
    <row r="547" ht="17.25" hidden="1" customHeight="1" spans="1:4">
      <c r="A547" s="115" t="s">
        <v>400</v>
      </c>
      <c r="B547" s="108"/>
      <c r="C547" s="111"/>
      <c r="D547" s="109"/>
    </row>
    <row r="548" ht="17.25" hidden="1" customHeight="1" spans="1:4">
      <c r="A548" s="115" t="s">
        <v>401</v>
      </c>
      <c r="B548" s="108"/>
      <c r="C548" s="111"/>
      <c r="D548" s="109"/>
    </row>
    <row r="549" ht="17.25" customHeight="1" spans="1:4">
      <c r="A549" s="100" t="s">
        <v>402</v>
      </c>
      <c r="B549" s="105">
        <f>SUM(B550:B558)</f>
        <v>1468</v>
      </c>
      <c r="C549" s="106">
        <f>SUM(C550:C558)</f>
        <v>1430</v>
      </c>
      <c r="D549" s="107">
        <f>C549/B549</f>
        <v>0.974114441416894</v>
      </c>
    </row>
    <row r="550" ht="17.25" hidden="1" customHeight="1" spans="1:4">
      <c r="A550" s="115" t="s">
        <v>403</v>
      </c>
      <c r="B550" s="108"/>
      <c r="C550" s="111"/>
      <c r="D550" s="109"/>
    </row>
    <row r="551" ht="17.25" hidden="1" customHeight="1" spans="1:4">
      <c r="A551" s="115" t="s">
        <v>404</v>
      </c>
      <c r="B551" s="108"/>
      <c r="C551" s="111"/>
      <c r="D551" s="109"/>
    </row>
    <row r="552" ht="17.25" hidden="1" customHeight="1" spans="1:4">
      <c r="A552" s="115" t="s">
        <v>405</v>
      </c>
      <c r="B552" s="108"/>
      <c r="C552" s="111"/>
      <c r="D552" s="109"/>
    </row>
    <row r="553" ht="17.25" customHeight="1" spans="1:4">
      <c r="A553" s="100" t="s">
        <v>406</v>
      </c>
      <c r="B553" s="108">
        <v>29</v>
      </c>
      <c r="C553" s="106">
        <v>30</v>
      </c>
      <c r="D553" s="109">
        <f>C553/B553</f>
        <v>1.03448275862069</v>
      </c>
    </row>
    <row r="554" ht="17.25" hidden="1" customHeight="1" spans="1:4">
      <c r="A554" s="115" t="s">
        <v>407</v>
      </c>
      <c r="B554" s="108"/>
      <c r="C554" s="111"/>
      <c r="D554" s="109"/>
    </row>
    <row r="555" ht="17.25" hidden="1" customHeight="1" spans="1:4">
      <c r="A555" s="115" t="s">
        <v>408</v>
      </c>
      <c r="B555" s="108"/>
      <c r="C555" s="111"/>
      <c r="D555" s="109"/>
    </row>
    <row r="556" ht="17.25" hidden="1" customHeight="1" spans="1:4">
      <c r="A556" s="115" t="s">
        <v>409</v>
      </c>
      <c r="B556" s="108"/>
      <c r="C556" s="111"/>
      <c r="D556" s="109"/>
    </row>
    <row r="557" ht="17.25" hidden="1" customHeight="1" spans="1:4">
      <c r="A557" s="115" t="s">
        <v>410</v>
      </c>
      <c r="B557" s="108"/>
      <c r="C557" s="111"/>
      <c r="D557" s="109"/>
    </row>
    <row r="558" ht="17.25" customHeight="1" spans="1:4">
      <c r="A558" s="100" t="s">
        <v>411</v>
      </c>
      <c r="B558" s="108">
        <v>1439</v>
      </c>
      <c r="C558" s="106">
        <v>1400</v>
      </c>
      <c r="D558" s="109">
        <f t="shared" ref="D558:D560" si="46">C558/B558</f>
        <v>0.972897845726199</v>
      </c>
    </row>
    <row r="559" ht="17.25" customHeight="1" spans="1:4">
      <c r="A559" s="100" t="s">
        <v>412</v>
      </c>
      <c r="B559" s="105">
        <f>SUM(B560:B566)</f>
        <v>697</v>
      </c>
      <c r="C559" s="106">
        <f>SUM(C560:C566)</f>
        <v>695</v>
      </c>
      <c r="D559" s="107">
        <f t="shared" si="46"/>
        <v>0.997130559540889</v>
      </c>
    </row>
    <row r="560" ht="17.25" customHeight="1" spans="1:4">
      <c r="A560" s="100" t="s">
        <v>413</v>
      </c>
      <c r="B560" s="108">
        <v>204</v>
      </c>
      <c r="C560" s="106">
        <v>230</v>
      </c>
      <c r="D560" s="109">
        <f t="shared" si="46"/>
        <v>1.12745098039216</v>
      </c>
    </row>
    <row r="561" ht="17.25" hidden="1" customHeight="1" spans="1:4">
      <c r="A561" s="115" t="s">
        <v>414</v>
      </c>
      <c r="B561" s="108"/>
      <c r="C561" s="111"/>
      <c r="D561" s="109"/>
    </row>
    <row r="562" ht="17.25" customHeight="1" spans="1:4">
      <c r="A562" s="100" t="s">
        <v>415</v>
      </c>
      <c r="B562" s="108">
        <v>77</v>
      </c>
      <c r="C562" s="106"/>
      <c r="D562" s="114">
        <v>0</v>
      </c>
    </row>
    <row r="563" ht="17.25" hidden="1" customHeight="1" spans="1:4">
      <c r="A563" s="115" t="s">
        <v>416</v>
      </c>
      <c r="B563" s="108"/>
      <c r="C563" s="111"/>
      <c r="D563" s="109"/>
    </row>
    <row r="564" ht="17.25" customHeight="1" spans="1:4">
      <c r="A564" s="100" t="s">
        <v>417</v>
      </c>
      <c r="B564" s="108">
        <v>189</v>
      </c>
      <c r="C564" s="106">
        <v>235</v>
      </c>
      <c r="D564" s="109">
        <f t="shared" ref="D564:D568" si="47">C564/B564</f>
        <v>1.24338624338624</v>
      </c>
    </row>
    <row r="565" ht="17.25" hidden="1" customHeight="1" spans="1:4">
      <c r="A565" s="115" t="s">
        <v>418</v>
      </c>
      <c r="B565" s="108"/>
      <c r="C565" s="111"/>
      <c r="D565" s="109"/>
    </row>
    <row r="566" ht="17.25" customHeight="1" spans="1:4">
      <c r="A566" s="100" t="s">
        <v>419</v>
      </c>
      <c r="B566" s="108">
        <v>227</v>
      </c>
      <c r="C566" s="106">
        <v>230</v>
      </c>
      <c r="D566" s="109">
        <f t="shared" si="47"/>
        <v>1.01321585903084</v>
      </c>
    </row>
    <row r="567" ht="17.25" customHeight="1" spans="1:4">
      <c r="A567" s="100" t="s">
        <v>420</v>
      </c>
      <c r="B567" s="105">
        <f>SUM(B568:B573)</f>
        <v>92</v>
      </c>
      <c r="C567" s="106">
        <f>SUM(C568:C573)</f>
        <v>91</v>
      </c>
      <c r="D567" s="107">
        <f t="shared" si="47"/>
        <v>0.989130434782609</v>
      </c>
    </row>
    <row r="568" ht="17.25" customHeight="1" spans="1:4">
      <c r="A568" s="100" t="s">
        <v>421</v>
      </c>
      <c r="B568" s="108">
        <v>65</v>
      </c>
      <c r="C568" s="106">
        <v>61</v>
      </c>
      <c r="D568" s="109">
        <f t="shared" si="47"/>
        <v>0.938461538461538</v>
      </c>
    </row>
    <row r="569" ht="17.25" customHeight="1" spans="1:4">
      <c r="A569" s="100" t="s">
        <v>422</v>
      </c>
      <c r="B569" s="108"/>
      <c r="C569" s="106">
        <v>3</v>
      </c>
      <c r="D569" s="114">
        <v>0</v>
      </c>
    </row>
    <row r="570" ht="17.25" hidden="1" customHeight="1" spans="1:4">
      <c r="A570" s="115" t="s">
        <v>423</v>
      </c>
      <c r="B570" s="108"/>
      <c r="C570" s="111"/>
      <c r="D570" s="109"/>
    </row>
    <row r="571" ht="17.25" hidden="1" customHeight="1" spans="1:4">
      <c r="A571" s="115" t="s">
        <v>424</v>
      </c>
      <c r="B571" s="108"/>
      <c r="C571" s="111"/>
      <c r="D571" s="109"/>
    </row>
    <row r="572" ht="17.25" hidden="1" customHeight="1" spans="1:4">
      <c r="A572" s="115" t="s">
        <v>425</v>
      </c>
      <c r="B572" s="108"/>
      <c r="C572" s="111"/>
      <c r="D572" s="109"/>
    </row>
    <row r="573" ht="17.25" customHeight="1" spans="1:4">
      <c r="A573" s="100" t="s">
        <v>426</v>
      </c>
      <c r="B573" s="108">
        <v>27</v>
      </c>
      <c r="C573" s="106">
        <v>27</v>
      </c>
      <c r="D573" s="109">
        <f t="shared" ref="D573:D576" si="48">C573/B573</f>
        <v>1</v>
      </c>
    </row>
    <row r="574" ht="17.25" customHeight="1" spans="1:4">
      <c r="A574" s="100" t="s">
        <v>427</v>
      </c>
      <c r="B574" s="105">
        <f>SUM(B575:B581)</f>
        <v>1601</v>
      </c>
      <c r="C574" s="106">
        <f>SUM(C575:C581)</f>
        <v>1037</v>
      </c>
      <c r="D574" s="107">
        <f t="shared" si="48"/>
        <v>0.647720174890693</v>
      </c>
    </row>
    <row r="575" ht="17.25" customHeight="1" spans="1:4">
      <c r="A575" s="100" t="s">
        <v>428</v>
      </c>
      <c r="B575" s="108">
        <v>108</v>
      </c>
      <c r="C575" s="106">
        <v>27</v>
      </c>
      <c r="D575" s="109">
        <f t="shared" si="48"/>
        <v>0.25</v>
      </c>
    </row>
    <row r="576" ht="17.25" customHeight="1" spans="1:4">
      <c r="A576" s="100" t="s">
        <v>429</v>
      </c>
      <c r="B576" s="108">
        <v>319</v>
      </c>
      <c r="C576" s="106">
        <v>492</v>
      </c>
      <c r="D576" s="109">
        <f t="shared" si="48"/>
        <v>1.5423197492163</v>
      </c>
    </row>
    <row r="577" ht="17.25" hidden="1" customHeight="1" spans="1:4">
      <c r="A577" s="115" t="s">
        <v>430</v>
      </c>
      <c r="B577" s="108"/>
      <c r="C577" s="111"/>
      <c r="D577" s="109"/>
    </row>
    <row r="578" ht="17.25" customHeight="1" spans="1:4">
      <c r="A578" s="100" t="s">
        <v>431</v>
      </c>
      <c r="B578" s="108">
        <v>722</v>
      </c>
      <c r="C578" s="106">
        <v>218</v>
      </c>
      <c r="D578" s="109">
        <f t="shared" ref="D578:D584" si="49">C578/B578</f>
        <v>0.301939058171745</v>
      </c>
    </row>
    <row r="579" ht="17.25" hidden="1" customHeight="1" spans="1:4">
      <c r="A579" s="115" t="s">
        <v>432</v>
      </c>
      <c r="B579" s="108"/>
      <c r="C579" s="111"/>
      <c r="D579" s="109"/>
    </row>
    <row r="580" ht="17.25" hidden="1" customHeight="1" spans="1:4">
      <c r="A580" s="115" t="s">
        <v>433</v>
      </c>
      <c r="B580" s="108"/>
      <c r="C580" s="111"/>
      <c r="D580" s="109"/>
    </row>
    <row r="581" ht="17.25" customHeight="1" spans="1:4">
      <c r="A581" s="100" t="s">
        <v>434</v>
      </c>
      <c r="B581" s="108">
        <v>452</v>
      </c>
      <c r="C581" s="106">
        <v>300</v>
      </c>
      <c r="D581" s="109">
        <f t="shared" si="49"/>
        <v>0.663716814159292</v>
      </c>
    </row>
    <row r="582" ht="17.25" customHeight="1" spans="1:4">
      <c r="A582" s="100" t="s">
        <v>435</v>
      </c>
      <c r="B582" s="105">
        <f>SUM(B583:B590)</f>
        <v>1290</v>
      </c>
      <c r="C582" s="106">
        <f>SUM(C583:C590)</f>
        <v>506</v>
      </c>
      <c r="D582" s="107">
        <f t="shared" si="49"/>
        <v>0.392248062015504</v>
      </c>
    </row>
    <row r="583" ht="17.25" customHeight="1" spans="1:4">
      <c r="A583" s="100" t="s">
        <v>33</v>
      </c>
      <c r="B583" s="108">
        <v>83</v>
      </c>
      <c r="C583" s="106">
        <v>92</v>
      </c>
      <c r="D583" s="109">
        <f t="shared" si="49"/>
        <v>1.10843373493976</v>
      </c>
    </row>
    <row r="584" ht="17.25" customHeight="1" spans="1:4">
      <c r="A584" s="100" t="s">
        <v>34</v>
      </c>
      <c r="B584" s="108">
        <v>34</v>
      </c>
      <c r="C584" s="106">
        <v>20</v>
      </c>
      <c r="D584" s="109">
        <f t="shared" si="49"/>
        <v>0.588235294117647</v>
      </c>
    </row>
    <row r="585" ht="17.25" hidden="1" customHeight="1" spans="1:4">
      <c r="A585" s="115" t="s">
        <v>35</v>
      </c>
      <c r="B585" s="108"/>
      <c r="C585" s="111"/>
      <c r="D585" s="109"/>
    </row>
    <row r="586" ht="17.25" customHeight="1" spans="1:4">
      <c r="A586" s="100" t="s">
        <v>436</v>
      </c>
      <c r="B586" s="108">
        <v>775</v>
      </c>
      <c r="C586" s="106">
        <v>56</v>
      </c>
      <c r="D586" s="109">
        <f t="shared" ref="D586:D591" si="50">C586/B586</f>
        <v>0.072258064516129</v>
      </c>
    </row>
    <row r="587" ht="17.25" customHeight="1" spans="1:4">
      <c r="A587" s="100" t="s">
        <v>437</v>
      </c>
      <c r="B587" s="108">
        <v>48</v>
      </c>
      <c r="C587" s="106">
        <v>56</v>
      </c>
      <c r="D587" s="109">
        <f t="shared" si="50"/>
        <v>1.16666666666667</v>
      </c>
    </row>
    <row r="588" ht="17.25" hidden="1" customHeight="1" spans="1:4">
      <c r="A588" s="115" t="s">
        <v>438</v>
      </c>
      <c r="B588" s="108"/>
      <c r="C588" s="111"/>
      <c r="D588" s="109"/>
    </row>
    <row r="589" ht="17.25" customHeight="1" spans="1:4">
      <c r="A589" s="100" t="s">
        <v>439</v>
      </c>
      <c r="B589" s="108">
        <v>129</v>
      </c>
      <c r="C589" s="106">
        <v>82</v>
      </c>
      <c r="D589" s="109">
        <f t="shared" si="50"/>
        <v>0.635658914728682</v>
      </c>
    </row>
    <row r="590" ht="17.25" customHeight="1" spans="1:4">
      <c r="A590" s="100" t="s">
        <v>440</v>
      </c>
      <c r="B590" s="108">
        <v>221</v>
      </c>
      <c r="C590" s="106">
        <v>200</v>
      </c>
      <c r="D590" s="109">
        <f t="shared" si="50"/>
        <v>0.904977375565611</v>
      </c>
    </row>
    <row r="591" ht="17.25" customHeight="1" spans="1:4">
      <c r="A591" s="100" t="s">
        <v>441</v>
      </c>
      <c r="B591" s="105">
        <f>SUM(B592:B595)</f>
        <v>55</v>
      </c>
      <c r="C591" s="106">
        <f>SUM(C592:C595)</f>
        <v>49</v>
      </c>
      <c r="D591" s="107">
        <f t="shared" si="50"/>
        <v>0.890909090909091</v>
      </c>
    </row>
    <row r="592" ht="17.25" customHeight="1" spans="1:4">
      <c r="A592" s="100" t="s">
        <v>33</v>
      </c>
      <c r="B592" s="108">
        <v>7</v>
      </c>
      <c r="C592" s="106"/>
      <c r="D592" s="114">
        <v>0</v>
      </c>
    </row>
    <row r="593" ht="17.25" customHeight="1" spans="1:4">
      <c r="A593" s="100" t="s">
        <v>34</v>
      </c>
      <c r="B593" s="108">
        <v>48</v>
      </c>
      <c r="C593" s="106">
        <v>49</v>
      </c>
      <c r="D593" s="109">
        <f t="shared" ref="D593:D602" si="51">C593/B593</f>
        <v>1.02083333333333</v>
      </c>
    </row>
    <row r="594" ht="17.25" hidden="1" customHeight="1" spans="1:4">
      <c r="A594" s="115" t="s">
        <v>35</v>
      </c>
      <c r="B594" s="108"/>
      <c r="C594" s="111"/>
      <c r="D594" s="109"/>
    </row>
    <row r="595" ht="17.25" hidden="1" customHeight="1" spans="1:4">
      <c r="A595" s="115" t="s">
        <v>442</v>
      </c>
      <c r="B595" s="108"/>
      <c r="C595" s="111"/>
      <c r="D595" s="109"/>
    </row>
    <row r="596" ht="17.25" customHeight="1" spans="1:4">
      <c r="A596" s="100" t="s">
        <v>443</v>
      </c>
      <c r="B596" s="105">
        <f>SUM(B597:B598)</f>
        <v>1741</v>
      </c>
      <c r="C596" s="106">
        <f>SUM(C597:C598)</f>
        <v>2000</v>
      </c>
      <c r="D596" s="107">
        <f t="shared" si="51"/>
        <v>1.14876507754164</v>
      </c>
    </row>
    <row r="597" ht="17.25" customHeight="1" spans="1:4">
      <c r="A597" s="100" t="s">
        <v>444</v>
      </c>
      <c r="B597" s="108">
        <v>884</v>
      </c>
      <c r="C597" s="106">
        <v>1000</v>
      </c>
      <c r="D597" s="109">
        <f t="shared" si="51"/>
        <v>1.13122171945701</v>
      </c>
    </row>
    <row r="598" ht="17.25" customHeight="1" spans="1:4">
      <c r="A598" s="100" t="s">
        <v>445</v>
      </c>
      <c r="B598" s="108">
        <v>857</v>
      </c>
      <c r="C598" s="106">
        <v>1000</v>
      </c>
      <c r="D598" s="109">
        <f t="shared" si="51"/>
        <v>1.16686114352392</v>
      </c>
    </row>
    <row r="599" ht="17.25" customHeight="1" spans="1:4">
      <c r="A599" s="100" t="s">
        <v>446</v>
      </c>
      <c r="B599" s="105">
        <f>SUM(B600:B601)</f>
        <v>89</v>
      </c>
      <c r="C599" s="106">
        <f>SUM(C600:C601)</f>
        <v>105</v>
      </c>
      <c r="D599" s="107">
        <f t="shared" si="51"/>
        <v>1.17977528089888</v>
      </c>
    </row>
    <row r="600" ht="17.25" customHeight="1" spans="1:4">
      <c r="A600" s="100" t="s">
        <v>447</v>
      </c>
      <c r="B600" s="108">
        <v>64</v>
      </c>
      <c r="C600" s="106">
        <v>80</v>
      </c>
      <c r="D600" s="109">
        <f t="shared" si="51"/>
        <v>1.25</v>
      </c>
    </row>
    <row r="601" ht="17.25" customHeight="1" spans="1:4">
      <c r="A601" s="100" t="s">
        <v>448</v>
      </c>
      <c r="B601" s="108">
        <v>25</v>
      </c>
      <c r="C601" s="106">
        <v>25</v>
      </c>
      <c r="D601" s="109">
        <f t="shared" si="51"/>
        <v>1</v>
      </c>
    </row>
    <row r="602" ht="17.25" customHeight="1" spans="1:4">
      <c r="A602" s="100" t="s">
        <v>449</v>
      </c>
      <c r="B602" s="105">
        <f>SUM(B603:B604)</f>
        <v>167</v>
      </c>
      <c r="C602" s="106">
        <f>SUM(C603:C604)</f>
        <v>170</v>
      </c>
      <c r="D602" s="107">
        <f t="shared" si="51"/>
        <v>1.01796407185629</v>
      </c>
    </row>
    <row r="603" ht="17.25" hidden="1" customHeight="1" spans="1:4">
      <c r="A603" s="115" t="s">
        <v>450</v>
      </c>
      <c r="B603" s="108"/>
      <c r="C603" s="111"/>
      <c r="D603" s="109"/>
    </row>
    <row r="604" ht="17.25" customHeight="1" spans="1:4">
      <c r="A604" s="100" t="s">
        <v>451</v>
      </c>
      <c r="B604" s="108">
        <v>167</v>
      </c>
      <c r="C604" s="106">
        <v>170</v>
      </c>
      <c r="D604" s="109">
        <f t="shared" ref="D604:D609" si="52">C604/B604</f>
        <v>1.01796407185629</v>
      </c>
    </row>
    <row r="605" ht="17.25" hidden="1" customHeight="1" spans="1:4">
      <c r="A605" s="135" t="s">
        <v>452</v>
      </c>
      <c r="B605" s="105"/>
      <c r="C605" s="120"/>
      <c r="D605" s="107"/>
    </row>
    <row r="606" ht="17.25" hidden="1" customHeight="1" spans="1:4">
      <c r="A606" s="115" t="s">
        <v>453</v>
      </c>
      <c r="B606" s="108"/>
      <c r="C606" s="111"/>
      <c r="D606" s="109"/>
    </row>
    <row r="607" ht="17.25" hidden="1" customHeight="1" spans="1:4">
      <c r="A607" s="115" t="s">
        <v>454</v>
      </c>
      <c r="B607" s="108"/>
      <c r="C607" s="111"/>
      <c r="D607" s="109"/>
    </row>
    <row r="608" ht="17.25" customHeight="1" spans="1:4">
      <c r="A608" s="100" t="s">
        <v>455</v>
      </c>
      <c r="B608" s="105">
        <f>SUM(B609:B610)</f>
        <v>95</v>
      </c>
      <c r="C608" s="106">
        <f>SUM(C609:C610)</f>
        <v>90</v>
      </c>
      <c r="D608" s="107">
        <f t="shared" si="52"/>
        <v>0.947368421052632</v>
      </c>
    </row>
    <row r="609" ht="17.25" customHeight="1" spans="1:4">
      <c r="A609" s="100" t="s">
        <v>456</v>
      </c>
      <c r="B609" s="105">
        <v>95</v>
      </c>
      <c r="C609" s="106">
        <v>90</v>
      </c>
      <c r="D609" s="107">
        <f t="shared" si="52"/>
        <v>0.947368421052632</v>
      </c>
    </row>
    <row r="610" ht="17.25" hidden="1" customHeight="1" spans="1:4">
      <c r="A610" s="115" t="s">
        <v>457</v>
      </c>
      <c r="B610" s="108"/>
      <c r="C610" s="111"/>
      <c r="D610" s="109"/>
    </row>
    <row r="611" ht="17.25" customHeight="1" spans="1:4">
      <c r="A611" s="100" t="s">
        <v>458</v>
      </c>
      <c r="B611" s="105">
        <f>SUM(B612:B614)</f>
        <v>1318</v>
      </c>
      <c r="C611" s="106">
        <f>SUM(C612:C614)</f>
        <v>1323</v>
      </c>
      <c r="D611" s="107">
        <f t="shared" ref="D611:D613" si="53">C611/B611</f>
        <v>1.00379362670713</v>
      </c>
    </row>
    <row r="612" ht="17.25" customHeight="1" spans="1:4">
      <c r="A612" s="100" t="s">
        <v>459</v>
      </c>
      <c r="B612" s="108">
        <v>3</v>
      </c>
      <c r="C612" s="106">
        <v>3</v>
      </c>
      <c r="D612" s="109">
        <f t="shared" si="53"/>
        <v>1</v>
      </c>
    </row>
    <row r="613" ht="17.25" customHeight="1" spans="1:4">
      <c r="A613" s="100" t="s">
        <v>460</v>
      </c>
      <c r="B613" s="108">
        <v>1315</v>
      </c>
      <c r="C613" s="106">
        <v>1320</v>
      </c>
      <c r="D613" s="109">
        <f t="shared" si="53"/>
        <v>1.00380228136882</v>
      </c>
    </row>
    <row r="614" ht="17.25" hidden="1" customHeight="1" spans="1:4">
      <c r="A614" s="115" t="s">
        <v>461</v>
      </c>
      <c r="B614" s="108"/>
      <c r="C614" s="111"/>
      <c r="D614" s="109"/>
    </row>
    <row r="615" ht="17.25" customHeight="1" spans="1:4">
      <c r="A615" s="100" t="s">
        <v>462</v>
      </c>
      <c r="B615" s="105">
        <f>SUM(B616:B618)</f>
        <v>115</v>
      </c>
      <c r="C615" s="106">
        <f>SUM(C616:C618)</f>
        <v>120</v>
      </c>
      <c r="D615" s="107">
        <f t="shared" ref="D615:D621" si="54">C615/B615</f>
        <v>1.04347826086957</v>
      </c>
    </row>
    <row r="616" ht="17.25" hidden="1" customHeight="1" spans="1:4">
      <c r="A616" s="115" t="s">
        <v>463</v>
      </c>
      <c r="B616" s="108"/>
      <c r="C616" s="111"/>
      <c r="D616" s="109"/>
    </row>
    <row r="617" ht="17.25" customHeight="1" spans="1:4">
      <c r="A617" s="100" t="s">
        <v>464</v>
      </c>
      <c r="B617" s="108">
        <v>115</v>
      </c>
      <c r="C617" s="106">
        <v>120</v>
      </c>
      <c r="D617" s="109">
        <f t="shared" si="54"/>
        <v>1.04347826086957</v>
      </c>
    </row>
    <row r="618" ht="17.25" hidden="1" customHeight="1" spans="1:4">
      <c r="A618" s="115" t="s">
        <v>465</v>
      </c>
      <c r="B618" s="108"/>
      <c r="C618" s="111"/>
      <c r="D618" s="109"/>
    </row>
    <row r="619" ht="17.25" customHeight="1" spans="1:4">
      <c r="A619" s="136" t="s">
        <v>466</v>
      </c>
      <c r="B619" s="105">
        <f>SUM(B620:B626)</f>
        <v>352</v>
      </c>
      <c r="C619" s="106">
        <f>SUM(C620:C626)</f>
        <v>307</v>
      </c>
      <c r="D619" s="107">
        <f t="shared" si="54"/>
        <v>0.872159090909091</v>
      </c>
    </row>
    <row r="620" ht="17.25" customHeight="1" spans="1:4">
      <c r="A620" s="100" t="s">
        <v>33</v>
      </c>
      <c r="B620" s="108">
        <v>136</v>
      </c>
      <c r="C620" s="106">
        <v>125</v>
      </c>
      <c r="D620" s="109">
        <f t="shared" si="54"/>
        <v>0.919117647058823</v>
      </c>
    </row>
    <row r="621" ht="17.25" customHeight="1" spans="1:4">
      <c r="A621" s="100" t="s">
        <v>34</v>
      </c>
      <c r="B621" s="108">
        <v>73</v>
      </c>
      <c r="C621" s="106">
        <v>82</v>
      </c>
      <c r="D621" s="109">
        <f t="shared" si="54"/>
        <v>1.12328767123288</v>
      </c>
    </row>
    <row r="622" ht="17.25" hidden="1" customHeight="1" spans="1:4">
      <c r="A622" s="115" t="s">
        <v>35</v>
      </c>
      <c r="B622" s="108"/>
      <c r="C622" s="111"/>
      <c r="D622" s="109"/>
    </row>
    <row r="623" spans="1:4">
      <c r="A623" s="100" t="s">
        <v>467</v>
      </c>
      <c r="B623" s="108">
        <v>18</v>
      </c>
      <c r="C623" s="106"/>
      <c r="D623" s="114">
        <v>0</v>
      </c>
    </row>
    <row r="624" hidden="1" spans="1:4">
      <c r="A624" s="115" t="s">
        <v>468</v>
      </c>
      <c r="B624" s="108"/>
      <c r="C624" s="111"/>
      <c r="D624" s="109"/>
    </row>
    <row r="625" hidden="1" spans="1:4">
      <c r="A625" s="115" t="s">
        <v>42</v>
      </c>
      <c r="B625" s="108"/>
      <c r="C625" s="111"/>
      <c r="D625" s="109"/>
    </row>
    <row r="626" spans="1:4">
      <c r="A626" s="100" t="s">
        <v>469</v>
      </c>
      <c r="B626" s="108">
        <v>125</v>
      </c>
      <c r="C626" s="106">
        <v>100</v>
      </c>
      <c r="D626" s="109">
        <f t="shared" ref="D626:D634" si="55">C626/B626</f>
        <v>0.8</v>
      </c>
    </row>
    <row r="627" spans="1:4">
      <c r="A627" s="100" t="s">
        <v>470</v>
      </c>
      <c r="B627" s="105">
        <f>SUM(B628:B629)</f>
        <v>54</v>
      </c>
      <c r="C627" s="106">
        <f>SUM(C628:C629)</f>
        <v>50</v>
      </c>
      <c r="D627" s="107">
        <f t="shared" si="55"/>
        <v>0.925925925925926</v>
      </c>
    </row>
    <row r="628" hidden="1" spans="1:4">
      <c r="A628" s="115" t="s">
        <v>471</v>
      </c>
      <c r="B628" s="108"/>
      <c r="C628" s="111"/>
      <c r="D628" s="109"/>
    </row>
    <row r="629" spans="1:4">
      <c r="A629" s="100" t="s">
        <v>472</v>
      </c>
      <c r="B629" s="108">
        <v>54</v>
      </c>
      <c r="C629" s="106">
        <v>50</v>
      </c>
      <c r="D629" s="109">
        <f t="shared" si="55"/>
        <v>0.925925925925926</v>
      </c>
    </row>
    <row r="630" spans="1:4">
      <c r="A630" s="100" t="s">
        <v>473</v>
      </c>
      <c r="B630" s="105">
        <v>82</v>
      </c>
      <c r="C630" s="106">
        <v>80</v>
      </c>
      <c r="D630" s="107">
        <f t="shared" si="55"/>
        <v>0.975609756097561</v>
      </c>
    </row>
    <row r="631" spans="1:4">
      <c r="A631" s="100" t="s">
        <v>474</v>
      </c>
      <c r="B631" s="101">
        <f>B632+B637+B651+B655+B667+B670+B674+B679+B683+B687+B690+B699+B700</f>
        <v>22458</v>
      </c>
      <c r="C631" s="106">
        <f>C632+C637+C651+C655+C667+C670+C674+C679+C683+C687+C690+C699+C700</f>
        <v>25229</v>
      </c>
      <c r="D631" s="103">
        <f t="shared" si="55"/>
        <v>1.12338587585716</v>
      </c>
    </row>
    <row r="632" spans="1:4">
      <c r="A632" s="100" t="s">
        <v>475</v>
      </c>
      <c r="B632" s="105">
        <f>SUM(B633:B636)</f>
        <v>1308</v>
      </c>
      <c r="C632" s="106">
        <f>SUM(C633:C636)</f>
        <v>1256</v>
      </c>
      <c r="D632" s="107">
        <f t="shared" si="55"/>
        <v>0.960244648318043</v>
      </c>
    </row>
    <row r="633" spans="1:4">
      <c r="A633" s="100" t="s">
        <v>33</v>
      </c>
      <c r="B633" s="108">
        <v>359</v>
      </c>
      <c r="C633" s="106">
        <v>336</v>
      </c>
      <c r="D633" s="109">
        <f t="shared" si="55"/>
        <v>0.935933147632312</v>
      </c>
    </row>
    <row r="634" spans="1:4">
      <c r="A634" s="100" t="s">
        <v>34</v>
      </c>
      <c r="B634" s="108">
        <v>121</v>
      </c>
      <c r="C634" s="106">
        <v>120</v>
      </c>
      <c r="D634" s="109">
        <f t="shared" si="55"/>
        <v>0.991735537190083</v>
      </c>
    </row>
    <row r="635" hidden="1" spans="1:4">
      <c r="A635" s="115" t="s">
        <v>35</v>
      </c>
      <c r="B635" s="108"/>
      <c r="C635" s="111"/>
      <c r="D635" s="109"/>
    </row>
    <row r="636" spans="1:4">
      <c r="A636" s="100" t="s">
        <v>476</v>
      </c>
      <c r="B636" s="108">
        <v>828</v>
      </c>
      <c r="C636" s="106">
        <v>800</v>
      </c>
      <c r="D636" s="109">
        <f t="shared" ref="D636:D638" si="56">C636/B636</f>
        <v>0.966183574879227</v>
      </c>
    </row>
    <row r="637" spans="1:4">
      <c r="A637" s="100" t="s">
        <v>477</v>
      </c>
      <c r="B637" s="105">
        <f>SUM(B638:B650)</f>
        <v>2568</v>
      </c>
      <c r="C637" s="106">
        <f>SUM(C638:C650)</f>
        <v>947</v>
      </c>
      <c r="D637" s="107">
        <f t="shared" si="56"/>
        <v>0.368769470404984</v>
      </c>
    </row>
    <row r="638" spans="1:4">
      <c r="A638" s="100" t="s">
        <v>478</v>
      </c>
      <c r="B638" s="108">
        <v>1668</v>
      </c>
      <c r="C638" s="106">
        <v>947</v>
      </c>
      <c r="D638" s="109">
        <f t="shared" si="56"/>
        <v>0.567745803357314</v>
      </c>
    </row>
    <row r="639" hidden="1" spans="1:4">
      <c r="A639" s="115" t="s">
        <v>479</v>
      </c>
      <c r="B639" s="108"/>
      <c r="C639" s="111"/>
      <c r="D639" s="109"/>
    </row>
    <row r="640" hidden="1" spans="1:4">
      <c r="A640" s="115" t="s">
        <v>480</v>
      </c>
      <c r="B640" s="108"/>
      <c r="C640" s="111"/>
      <c r="D640" s="109"/>
    </row>
    <row r="641" hidden="1" spans="1:4">
      <c r="A641" s="115" t="s">
        <v>481</v>
      </c>
      <c r="B641" s="108"/>
      <c r="C641" s="111"/>
      <c r="D641" s="109"/>
    </row>
    <row r="642" hidden="1" spans="1:4">
      <c r="A642" s="115" t="s">
        <v>482</v>
      </c>
      <c r="B642" s="108"/>
      <c r="C642" s="111"/>
      <c r="D642" s="109"/>
    </row>
    <row r="643" hidden="1" spans="1:4">
      <c r="A643" s="115" t="s">
        <v>483</v>
      </c>
      <c r="B643" s="108"/>
      <c r="C643" s="111"/>
      <c r="D643" s="109"/>
    </row>
    <row r="644" hidden="1" spans="1:4">
      <c r="A644" s="115" t="s">
        <v>484</v>
      </c>
      <c r="B644" s="108"/>
      <c r="C644" s="111"/>
      <c r="D644" s="109"/>
    </row>
    <row r="645" hidden="1" spans="1:4">
      <c r="A645" s="115" t="s">
        <v>485</v>
      </c>
      <c r="B645" s="108"/>
      <c r="C645" s="111"/>
      <c r="D645" s="109"/>
    </row>
    <row r="646" hidden="1" spans="1:4">
      <c r="A646" s="115" t="s">
        <v>486</v>
      </c>
      <c r="B646" s="108"/>
      <c r="C646" s="111"/>
      <c r="D646" s="109"/>
    </row>
    <row r="647" hidden="1" spans="1:4">
      <c r="A647" s="115" t="s">
        <v>487</v>
      </c>
      <c r="B647" s="108"/>
      <c r="C647" s="111"/>
      <c r="D647" s="109"/>
    </row>
    <row r="648" hidden="1" spans="1:4">
      <c r="A648" s="115" t="s">
        <v>488</v>
      </c>
      <c r="B648" s="108"/>
      <c r="C648" s="111"/>
      <c r="D648" s="109"/>
    </row>
    <row r="649" hidden="1" spans="1:4">
      <c r="A649" s="115" t="s">
        <v>489</v>
      </c>
      <c r="B649" s="108"/>
      <c r="C649" s="111"/>
      <c r="D649" s="109"/>
    </row>
    <row r="650" spans="1:4">
      <c r="A650" s="100" t="s">
        <v>490</v>
      </c>
      <c r="B650" s="108">
        <v>900</v>
      </c>
      <c r="C650" s="106"/>
      <c r="D650" s="114">
        <v>0</v>
      </c>
    </row>
    <row r="651" spans="1:4">
      <c r="A651" s="100" t="s">
        <v>491</v>
      </c>
      <c r="B651" s="105">
        <f>SUM(B652:B654)</f>
        <v>748</v>
      </c>
      <c r="C651" s="106">
        <f>SUM(C652:C654)</f>
        <v>689</v>
      </c>
      <c r="D651" s="107">
        <f t="shared" ref="D651:D658" si="57">C651/B651</f>
        <v>0.921122994652406</v>
      </c>
    </row>
    <row r="652" spans="1:4">
      <c r="A652" s="100" t="s">
        <v>492</v>
      </c>
      <c r="B652" s="108">
        <v>2</v>
      </c>
      <c r="C652" s="106"/>
      <c r="D652" s="114">
        <v>0</v>
      </c>
    </row>
    <row r="653" spans="1:4">
      <c r="A653" s="100" t="s">
        <v>493</v>
      </c>
      <c r="B653" s="108">
        <v>740</v>
      </c>
      <c r="C653" s="106">
        <v>259</v>
      </c>
      <c r="D653" s="109">
        <f t="shared" si="57"/>
        <v>0.35</v>
      </c>
    </row>
    <row r="654" spans="1:4">
      <c r="A654" s="100" t="s">
        <v>494</v>
      </c>
      <c r="B654" s="108">
        <v>6</v>
      </c>
      <c r="C654" s="106">
        <v>430</v>
      </c>
      <c r="D654" s="109">
        <f t="shared" si="57"/>
        <v>71.6666666666667</v>
      </c>
    </row>
    <row r="655" spans="1:4">
      <c r="A655" s="100" t="s">
        <v>495</v>
      </c>
      <c r="B655" s="105">
        <f>SUM(B656:B666)</f>
        <v>4309</v>
      </c>
      <c r="C655" s="106">
        <f>SUM(C656:C666)</f>
        <v>7020</v>
      </c>
      <c r="D655" s="107">
        <f t="shared" si="57"/>
        <v>1.62914829426781</v>
      </c>
    </row>
    <row r="656" spans="1:4">
      <c r="A656" s="100" t="s">
        <v>496</v>
      </c>
      <c r="B656" s="108">
        <v>516</v>
      </c>
      <c r="C656" s="106">
        <v>387</v>
      </c>
      <c r="D656" s="109">
        <f t="shared" si="57"/>
        <v>0.75</v>
      </c>
    </row>
    <row r="657" spans="1:4">
      <c r="A657" s="100" t="s">
        <v>497</v>
      </c>
      <c r="B657" s="108">
        <v>133</v>
      </c>
      <c r="C657" s="106">
        <v>151</v>
      </c>
      <c r="D657" s="109">
        <f t="shared" si="57"/>
        <v>1.13533834586466</v>
      </c>
    </row>
    <row r="658" spans="1:4">
      <c r="A658" s="100" t="s">
        <v>498</v>
      </c>
      <c r="B658" s="108">
        <v>202</v>
      </c>
      <c r="C658" s="106">
        <v>203</v>
      </c>
      <c r="D658" s="109">
        <f t="shared" si="57"/>
        <v>1.0049504950495</v>
      </c>
    </row>
    <row r="659" hidden="1" spans="1:4">
      <c r="A659" s="115" t="s">
        <v>499</v>
      </c>
      <c r="B659" s="108"/>
      <c r="C659" s="111"/>
      <c r="D659" s="109"/>
    </row>
    <row r="660" hidden="1" spans="1:4">
      <c r="A660" s="115" t="s">
        <v>500</v>
      </c>
      <c r="B660" s="108"/>
      <c r="C660" s="111"/>
      <c r="D660" s="109"/>
    </row>
    <row r="661" spans="1:4">
      <c r="A661" s="100" t="s">
        <v>501</v>
      </c>
      <c r="B661" s="108">
        <v>84</v>
      </c>
      <c r="C661" s="106">
        <v>119</v>
      </c>
      <c r="D661" s="109">
        <f t="shared" ref="D661:D664" si="58">C661/B661</f>
        <v>1.41666666666667</v>
      </c>
    </row>
    <row r="662" spans="1:4">
      <c r="A662" s="100" t="s">
        <v>502</v>
      </c>
      <c r="B662" s="108">
        <v>8</v>
      </c>
      <c r="C662" s="106"/>
      <c r="D662" s="114">
        <v>0</v>
      </c>
    </row>
    <row r="663" spans="1:4">
      <c r="A663" s="100" t="s">
        <v>503</v>
      </c>
      <c r="B663" s="108">
        <v>1023</v>
      </c>
      <c r="C663" s="106">
        <v>160</v>
      </c>
      <c r="D663" s="109">
        <f t="shared" si="58"/>
        <v>0.156402737047898</v>
      </c>
    </row>
    <row r="664" spans="1:4">
      <c r="A664" s="100" t="s">
        <v>504</v>
      </c>
      <c r="B664" s="108">
        <v>621</v>
      </c>
      <c r="C664" s="106">
        <v>6000</v>
      </c>
      <c r="D664" s="109">
        <f t="shared" si="58"/>
        <v>9.66183574879227</v>
      </c>
    </row>
    <row r="665" spans="1:4">
      <c r="A665" s="100" t="s">
        <v>505</v>
      </c>
      <c r="B665" s="108">
        <v>1688</v>
      </c>
      <c r="C665" s="106"/>
      <c r="D665" s="114">
        <v>0</v>
      </c>
    </row>
    <row r="666" spans="1:4">
      <c r="A666" s="100" t="s">
        <v>506</v>
      </c>
      <c r="B666" s="108">
        <v>34</v>
      </c>
      <c r="C666" s="106"/>
      <c r="D666" s="114">
        <v>0</v>
      </c>
    </row>
    <row r="667" spans="1:4">
      <c r="A667" s="100" t="s">
        <v>507</v>
      </c>
      <c r="B667" s="105">
        <f>SUM(B668:B669)</f>
        <v>31</v>
      </c>
      <c r="C667" s="106">
        <f>SUM(C668:C669)</f>
        <v>0</v>
      </c>
      <c r="D667" s="121">
        <v>0</v>
      </c>
    </row>
    <row r="668" spans="1:4">
      <c r="A668" s="100" t="s">
        <v>508</v>
      </c>
      <c r="B668" s="108">
        <v>31</v>
      </c>
      <c r="C668" s="106"/>
      <c r="D668" s="114">
        <v>0</v>
      </c>
    </row>
    <row r="669" hidden="1" spans="1:4">
      <c r="A669" s="115" t="s">
        <v>509</v>
      </c>
      <c r="B669" s="108"/>
      <c r="C669" s="111"/>
      <c r="D669" s="109"/>
    </row>
    <row r="670" spans="1:4">
      <c r="A670" s="100" t="s">
        <v>510</v>
      </c>
      <c r="B670" s="105">
        <f>SUM(B671:B673)</f>
        <v>686</v>
      </c>
      <c r="C670" s="106">
        <f>SUM(C671:C673)</f>
        <v>546</v>
      </c>
      <c r="D670" s="107">
        <f t="shared" ref="D670:D676" si="59">C670/B670</f>
        <v>0.795918367346939</v>
      </c>
    </row>
    <row r="671" spans="1:4">
      <c r="A671" s="100" t="s">
        <v>511</v>
      </c>
      <c r="B671" s="108"/>
      <c r="C671" s="106">
        <v>364</v>
      </c>
      <c r="D671" s="114">
        <v>0</v>
      </c>
    </row>
    <row r="672" spans="1:4">
      <c r="A672" s="100" t="s">
        <v>512</v>
      </c>
      <c r="B672" s="108">
        <v>444</v>
      </c>
      <c r="C672" s="106"/>
      <c r="D672" s="114">
        <v>0</v>
      </c>
    </row>
    <row r="673" spans="1:4">
      <c r="A673" s="100" t="s">
        <v>513</v>
      </c>
      <c r="B673" s="108">
        <v>242</v>
      </c>
      <c r="C673" s="106">
        <v>182</v>
      </c>
      <c r="D673" s="109">
        <f t="shared" si="59"/>
        <v>0.752066115702479</v>
      </c>
    </row>
    <row r="674" spans="1:4">
      <c r="A674" s="100" t="s">
        <v>514</v>
      </c>
      <c r="B674" s="105">
        <f>SUM(B675:B678)</f>
        <v>2001</v>
      </c>
      <c r="C674" s="106">
        <f>SUM(C675:C678)</f>
        <v>2215</v>
      </c>
      <c r="D674" s="107">
        <f t="shared" si="59"/>
        <v>1.10694652673663</v>
      </c>
    </row>
    <row r="675" spans="1:4">
      <c r="A675" s="100" t="s">
        <v>515</v>
      </c>
      <c r="B675" s="108">
        <v>1052</v>
      </c>
      <c r="C675" s="106">
        <v>1200</v>
      </c>
      <c r="D675" s="109">
        <f t="shared" si="59"/>
        <v>1.14068441064639</v>
      </c>
    </row>
    <row r="676" spans="1:4">
      <c r="A676" s="100" t="s">
        <v>516</v>
      </c>
      <c r="B676" s="108">
        <v>946</v>
      </c>
      <c r="C676" s="106">
        <v>1015</v>
      </c>
      <c r="D676" s="109">
        <f t="shared" si="59"/>
        <v>1.07293868921776</v>
      </c>
    </row>
    <row r="677" spans="1:4">
      <c r="A677" s="100" t="s">
        <v>517</v>
      </c>
      <c r="B677" s="108">
        <v>3</v>
      </c>
      <c r="C677" s="106"/>
      <c r="D677" s="114">
        <v>0</v>
      </c>
    </row>
    <row r="678" hidden="1" spans="1:4">
      <c r="A678" s="115" t="s">
        <v>518</v>
      </c>
      <c r="B678" s="108"/>
      <c r="C678" s="111"/>
      <c r="D678" s="109"/>
    </row>
    <row r="679" spans="1:4">
      <c r="A679" s="100" t="s">
        <v>519</v>
      </c>
      <c r="B679" s="105">
        <f>SUM(B680:B682)</f>
        <v>9952</v>
      </c>
      <c r="C679" s="106">
        <f>SUM(C680:C682)</f>
        <v>11700</v>
      </c>
      <c r="D679" s="107">
        <f t="shared" ref="D679:D684" si="60">C679/B679</f>
        <v>1.17564308681672</v>
      </c>
    </row>
    <row r="680" spans="1:4">
      <c r="A680" s="100" t="s">
        <v>520</v>
      </c>
      <c r="B680" s="108">
        <v>293</v>
      </c>
      <c r="C680" s="106">
        <v>300</v>
      </c>
      <c r="D680" s="109">
        <f t="shared" si="60"/>
        <v>1.02389078498294</v>
      </c>
    </row>
    <row r="681" spans="1:4">
      <c r="A681" s="100" t="s">
        <v>521</v>
      </c>
      <c r="B681" s="108">
        <v>8504</v>
      </c>
      <c r="C681" s="106">
        <v>10200</v>
      </c>
      <c r="D681" s="109">
        <f t="shared" si="60"/>
        <v>1.19943555973659</v>
      </c>
    </row>
    <row r="682" spans="1:4">
      <c r="A682" s="100" t="s">
        <v>522</v>
      </c>
      <c r="B682" s="108">
        <v>1155</v>
      </c>
      <c r="C682" s="106">
        <v>1200</v>
      </c>
      <c r="D682" s="109">
        <f t="shared" si="60"/>
        <v>1.03896103896104</v>
      </c>
    </row>
    <row r="683" spans="1:4">
      <c r="A683" s="100" t="s">
        <v>523</v>
      </c>
      <c r="B683" s="105">
        <f>SUM(B684:B686)</f>
        <v>542</v>
      </c>
      <c r="C683" s="106">
        <f>SUM(C684:C686)</f>
        <v>570</v>
      </c>
      <c r="D683" s="107">
        <f t="shared" si="60"/>
        <v>1.05166051660517</v>
      </c>
    </row>
    <row r="684" spans="1:4">
      <c r="A684" s="100" t="s">
        <v>524</v>
      </c>
      <c r="B684" s="108">
        <v>527</v>
      </c>
      <c r="C684" s="106">
        <v>570</v>
      </c>
      <c r="D684" s="109">
        <f t="shared" si="60"/>
        <v>1.08159392789374</v>
      </c>
    </row>
    <row r="685" hidden="1" spans="1:4">
      <c r="A685" s="115" t="s">
        <v>525</v>
      </c>
      <c r="B685" s="108"/>
      <c r="C685" s="111"/>
      <c r="D685" s="109"/>
    </row>
    <row r="686" spans="1:4">
      <c r="A686" s="100" t="s">
        <v>526</v>
      </c>
      <c r="B686" s="108">
        <v>15</v>
      </c>
      <c r="C686" s="106"/>
      <c r="D686" s="114">
        <v>0</v>
      </c>
    </row>
    <row r="687" spans="1:4">
      <c r="A687" s="100" t="s">
        <v>527</v>
      </c>
      <c r="B687" s="105">
        <f>SUM(B688:B689)</f>
        <v>11</v>
      </c>
      <c r="C687" s="106">
        <f>SUM(C688:C689)</f>
        <v>11</v>
      </c>
      <c r="D687" s="107">
        <f t="shared" ref="D687:D692" si="61">C687/B687</f>
        <v>1</v>
      </c>
    </row>
    <row r="688" spans="1:4">
      <c r="A688" s="100" t="s">
        <v>528</v>
      </c>
      <c r="B688" s="108">
        <v>11</v>
      </c>
      <c r="C688" s="106">
        <v>11</v>
      </c>
      <c r="D688" s="109">
        <f t="shared" si="61"/>
        <v>1</v>
      </c>
    </row>
    <row r="689" hidden="1" spans="1:4">
      <c r="A689" s="115" t="s">
        <v>529</v>
      </c>
      <c r="B689" s="108"/>
      <c r="C689" s="111"/>
      <c r="D689" s="109"/>
    </row>
    <row r="690" spans="1:4">
      <c r="A690" s="100" t="s">
        <v>530</v>
      </c>
      <c r="B690" s="105">
        <f>SUM(B691:B698)</f>
        <v>302</v>
      </c>
      <c r="C690" s="106">
        <f>SUM(C691:C698)</f>
        <v>275</v>
      </c>
      <c r="D690" s="107">
        <f t="shared" si="61"/>
        <v>0.910596026490066</v>
      </c>
    </row>
    <row r="691" spans="1:4">
      <c r="A691" s="100" t="s">
        <v>33</v>
      </c>
      <c r="B691" s="108">
        <v>132</v>
      </c>
      <c r="C691" s="106">
        <v>125</v>
      </c>
      <c r="D691" s="109">
        <f t="shared" si="61"/>
        <v>0.946969696969697</v>
      </c>
    </row>
    <row r="692" spans="1:4">
      <c r="A692" s="100" t="s">
        <v>34</v>
      </c>
      <c r="B692" s="108">
        <v>45</v>
      </c>
      <c r="C692" s="106">
        <v>50</v>
      </c>
      <c r="D692" s="109">
        <f t="shared" si="61"/>
        <v>1.11111111111111</v>
      </c>
    </row>
    <row r="693" hidden="1" spans="1:4">
      <c r="A693" s="115" t="s">
        <v>35</v>
      </c>
      <c r="B693" s="108"/>
      <c r="C693" s="111"/>
      <c r="D693" s="109"/>
    </row>
    <row r="694" hidden="1" spans="1:4">
      <c r="A694" s="115" t="s">
        <v>74</v>
      </c>
      <c r="B694" s="108"/>
      <c r="C694" s="111"/>
      <c r="D694" s="109"/>
    </row>
    <row r="695" hidden="1" spans="1:4">
      <c r="A695" s="115" t="s">
        <v>531</v>
      </c>
      <c r="B695" s="108"/>
      <c r="C695" s="111"/>
      <c r="D695" s="109"/>
    </row>
    <row r="696" hidden="1" spans="1:4">
      <c r="A696" s="115" t="s">
        <v>532</v>
      </c>
      <c r="B696" s="108"/>
      <c r="C696" s="111"/>
      <c r="D696" s="109"/>
    </row>
    <row r="697" hidden="1" spans="1:4">
      <c r="A697" s="115" t="s">
        <v>42</v>
      </c>
      <c r="B697" s="108"/>
      <c r="C697" s="111"/>
      <c r="D697" s="109"/>
    </row>
    <row r="698" spans="1:4">
      <c r="A698" s="100" t="s">
        <v>533</v>
      </c>
      <c r="B698" s="108">
        <v>125</v>
      </c>
      <c r="C698" s="106">
        <v>100</v>
      </c>
      <c r="D698" s="109">
        <f t="shared" ref="D698:D704" si="62">C698/B698</f>
        <v>0.8</v>
      </c>
    </row>
    <row r="699" hidden="1" spans="1:4">
      <c r="A699" s="135" t="s">
        <v>534</v>
      </c>
      <c r="B699" s="105"/>
      <c r="C699" s="120"/>
      <c r="D699" s="107"/>
    </row>
    <row r="700" hidden="1" spans="1:4">
      <c r="A700" s="137" t="s">
        <v>535</v>
      </c>
      <c r="B700" s="105"/>
      <c r="C700" s="120"/>
      <c r="D700" s="107"/>
    </row>
    <row r="701" spans="1:4">
      <c r="A701" s="138" t="s">
        <v>536</v>
      </c>
      <c r="B701" s="101">
        <f>B702+B712+B716+B725+B730+B737+B743+B746+B749+B750+B751+B757+B758+B759+B774</f>
        <v>12491</v>
      </c>
      <c r="C701" s="106">
        <f>C702+C712+C716+C725+C730+C737+C743+C746+C749+C750+C751+C757+C758+C759+C774</f>
        <v>6632</v>
      </c>
      <c r="D701" s="103">
        <f t="shared" si="62"/>
        <v>0.530942278440477</v>
      </c>
    </row>
    <row r="702" spans="1:4">
      <c r="A702" s="138" t="s">
        <v>537</v>
      </c>
      <c r="B702" s="105">
        <f>SUM(B703:B711)</f>
        <v>739</v>
      </c>
      <c r="C702" s="106">
        <f>SUM(C703:C711)</f>
        <v>832</v>
      </c>
      <c r="D702" s="107">
        <f t="shared" si="62"/>
        <v>1.12584573748309</v>
      </c>
    </row>
    <row r="703" spans="1:4">
      <c r="A703" s="138" t="s">
        <v>33</v>
      </c>
      <c r="B703" s="108">
        <v>548</v>
      </c>
      <c r="C703" s="106">
        <v>500</v>
      </c>
      <c r="D703" s="109">
        <f t="shared" si="62"/>
        <v>0.912408759124088</v>
      </c>
    </row>
    <row r="704" spans="1:4">
      <c r="A704" s="138" t="s">
        <v>34</v>
      </c>
      <c r="B704" s="108">
        <v>13</v>
      </c>
      <c r="C704" s="106">
        <v>32</v>
      </c>
      <c r="D704" s="109">
        <f t="shared" si="62"/>
        <v>2.46153846153846</v>
      </c>
    </row>
    <row r="705" hidden="1" spans="1:4">
      <c r="A705" s="139" t="s">
        <v>35</v>
      </c>
      <c r="B705" s="108"/>
      <c r="C705" s="111"/>
      <c r="D705" s="109"/>
    </row>
    <row r="706" hidden="1" spans="1:4">
      <c r="A706" s="139" t="s">
        <v>538</v>
      </c>
      <c r="B706" s="108"/>
      <c r="C706" s="111"/>
      <c r="D706" s="109"/>
    </row>
    <row r="707" hidden="1" spans="1:4">
      <c r="A707" s="139" t="s">
        <v>539</v>
      </c>
      <c r="B707" s="108"/>
      <c r="C707" s="111"/>
      <c r="D707" s="109"/>
    </row>
    <row r="708" hidden="1" spans="1:4">
      <c r="A708" s="139" t="s">
        <v>540</v>
      </c>
      <c r="B708" s="108"/>
      <c r="C708" s="111"/>
      <c r="D708" s="109"/>
    </row>
    <row r="709" hidden="1" spans="1:4">
      <c r="A709" s="139" t="s">
        <v>541</v>
      </c>
      <c r="B709" s="108"/>
      <c r="C709" s="111"/>
      <c r="D709" s="109"/>
    </row>
    <row r="710" hidden="1" spans="1:4">
      <c r="A710" s="139" t="s">
        <v>542</v>
      </c>
      <c r="B710" s="108"/>
      <c r="C710" s="111"/>
      <c r="D710" s="109"/>
    </row>
    <row r="711" spans="1:4">
      <c r="A711" s="138" t="s">
        <v>543</v>
      </c>
      <c r="B711" s="108">
        <v>178</v>
      </c>
      <c r="C711" s="106">
        <v>300</v>
      </c>
      <c r="D711" s="109">
        <f>C711/B711</f>
        <v>1.68539325842697</v>
      </c>
    </row>
    <row r="712" spans="1:4">
      <c r="A712" s="138" t="s">
        <v>544</v>
      </c>
      <c r="B712" s="105">
        <f>SUM(B713:B715)</f>
        <v>68</v>
      </c>
      <c r="C712" s="106">
        <f>SUM(C713:C715)</f>
        <v>0</v>
      </c>
      <c r="D712" s="121">
        <v>0</v>
      </c>
    </row>
    <row r="713" spans="1:4">
      <c r="A713" s="138" t="s">
        <v>545</v>
      </c>
      <c r="B713" s="108">
        <v>3</v>
      </c>
      <c r="C713" s="106"/>
      <c r="D713" s="114">
        <v>0</v>
      </c>
    </row>
    <row r="714" hidden="1" spans="1:4">
      <c r="A714" s="139" t="s">
        <v>546</v>
      </c>
      <c r="B714" s="108"/>
      <c r="C714" s="111"/>
      <c r="D714" s="109"/>
    </row>
    <row r="715" spans="1:4">
      <c r="A715" s="138" t="s">
        <v>547</v>
      </c>
      <c r="B715" s="108">
        <v>65</v>
      </c>
      <c r="C715" s="106"/>
      <c r="D715" s="114">
        <v>0</v>
      </c>
    </row>
    <row r="716" spans="1:4">
      <c r="A716" s="138" t="s">
        <v>548</v>
      </c>
      <c r="B716" s="105">
        <f>SUM(B717:B724)</f>
        <v>3155</v>
      </c>
      <c r="C716" s="106">
        <f>SUM(C717:C724)</f>
        <v>2000</v>
      </c>
      <c r="D716" s="107">
        <f>C716/B716</f>
        <v>0.63391442155309</v>
      </c>
    </row>
    <row r="717" spans="1:4">
      <c r="A717" s="138" t="s">
        <v>549</v>
      </c>
      <c r="B717" s="108">
        <v>215</v>
      </c>
      <c r="C717" s="106"/>
      <c r="D717" s="114">
        <v>0</v>
      </c>
    </row>
    <row r="718" spans="1:4">
      <c r="A718" s="138" t="s">
        <v>550</v>
      </c>
      <c r="B718" s="108">
        <v>2860</v>
      </c>
      <c r="C718" s="106">
        <v>2000</v>
      </c>
      <c r="D718" s="109">
        <f>C718/B718</f>
        <v>0.699300699300699</v>
      </c>
    </row>
    <row r="719" spans="1:4">
      <c r="A719" s="138" t="s">
        <v>551</v>
      </c>
      <c r="B719" s="108">
        <v>8</v>
      </c>
      <c r="C719" s="106"/>
      <c r="D719" s="114">
        <v>0</v>
      </c>
    </row>
    <row r="720" hidden="1" spans="1:4">
      <c r="A720" s="139" t="s">
        <v>552</v>
      </c>
      <c r="B720" s="108"/>
      <c r="C720" s="111"/>
      <c r="D720" s="109"/>
    </row>
    <row r="721" spans="1:4">
      <c r="A721" s="138" t="s">
        <v>553</v>
      </c>
      <c r="B721" s="108">
        <v>30</v>
      </c>
      <c r="C721" s="106"/>
      <c r="D721" s="114">
        <v>0</v>
      </c>
    </row>
    <row r="722" hidden="1" spans="1:4">
      <c r="A722" s="139" t="s">
        <v>554</v>
      </c>
      <c r="B722" s="108"/>
      <c r="C722" s="111"/>
      <c r="D722" s="109"/>
    </row>
    <row r="723" hidden="1" spans="1:4">
      <c r="A723" s="139" t="s">
        <v>555</v>
      </c>
      <c r="B723" s="108"/>
      <c r="C723" s="111"/>
      <c r="D723" s="109"/>
    </row>
    <row r="724" spans="1:4">
      <c r="A724" s="138" t="s">
        <v>556</v>
      </c>
      <c r="B724" s="108">
        <v>42</v>
      </c>
      <c r="C724" s="106"/>
      <c r="D724" s="114">
        <v>0</v>
      </c>
    </row>
    <row r="725" spans="1:4">
      <c r="A725" s="138" t="s">
        <v>557</v>
      </c>
      <c r="B725" s="105">
        <f>SUM(B726:B729)</f>
        <v>7470</v>
      </c>
      <c r="C725" s="106">
        <f>SUM(C726:C729)</f>
        <v>3000</v>
      </c>
      <c r="D725" s="107">
        <f>C725/B725</f>
        <v>0.401606425702811</v>
      </c>
    </row>
    <row r="726" spans="1:4">
      <c r="A726" s="138" t="s">
        <v>558</v>
      </c>
      <c r="B726" s="108">
        <v>698</v>
      </c>
      <c r="C726" s="106"/>
      <c r="D726" s="114">
        <v>0</v>
      </c>
    </row>
    <row r="727" spans="1:4">
      <c r="A727" s="138" t="s">
        <v>559</v>
      </c>
      <c r="B727" s="108">
        <v>6772</v>
      </c>
      <c r="C727" s="106">
        <v>3000</v>
      </c>
      <c r="D727" s="109">
        <f>C727/B727</f>
        <v>0.443000590667454</v>
      </c>
    </row>
    <row r="728" hidden="1" spans="1:4">
      <c r="A728" s="139" t="s">
        <v>560</v>
      </c>
      <c r="B728" s="108"/>
      <c r="C728" s="111"/>
      <c r="D728" s="109"/>
    </row>
    <row r="729" hidden="1" spans="1:4">
      <c r="A729" s="139" t="s">
        <v>561</v>
      </c>
      <c r="B729" s="108"/>
      <c r="C729" s="111"/>
      <c r="D729" s="109"/>
    </row>
    <row r="730" spans="1:4">
      <c r="A730" s="138" t="s">
        <v>562</v>
      </c>
      <c r="B730" s="105">
        <f>SUM(B731:B736)</f>
        <v>4</v>
      </c>
      <c r="C730" s="106">
        <f>SUM(C731:C736)</f>
        <v>0</v>
      </c>
      <c r="D730" s="121">
        <v>0</v>
      </c>
    </row>
    <row r="731" hidden="1" spans="1:4">
      <c r="A731" s="139" t="s">
        <v>563</v>
      </c>
      <c r="B731" s="108"/>
      <c r="C731" s="111"/>
      <c r="D731" s="109"/>
    </row>
    <row r="732" hidden="1" spans="1:4">
      <c r="A732" s="139" t="s">
        <v>564</v>
      </c>
      <c r="B732" s="108"/>
      <c r="C732" s="111"/>
      <c r="D732" s="109"/>
    </row>
    <row r="733" hidden="1" spans="1:4">
      <c r="A733" s="139" t="s">
        <v>565</v>
      </c>
      <c r="B733" s="108"/>
      <c r="C733" s="111"/>
      <c r="D733" s="109"/>
    </row>
    <row r="734" spans="1:4">
      <c r="A734" s="138" t="s">
        <v>566</v>
      </c>
      <c r="B734" s="108">
        <v>1</v>
      </c>
      <c r="C734" s="106"/>
      <c r="D734" s="114">
        <v>0</v>
      </c>
    </row>
    <row r="735" spans="1:4">
      <c r="A735" s="138" t="s">
        <v>567</v>
      </c>
      <c r="B735" s="108">
        <v>3</v>
      </c>
      <c r="C735" s="106"/>
      <c r="D735" s="114">
        <v>0</v>
      </c>
    </row>
    <row r="736" hidden="1" spans="1:4">
      <c r="A736" s="139" t="s">
        <v>568</v>
      </c>
      <c r="B736" s="108"/>
      <c r="C736" s="111"/>
      <c r="D736" s="109"/>
    </row>
    <row r="737" spans="1:4">
      <c r="A737" s="138" t="s">
        <v>569</v>
      </c>
      <c r="B737" s="105">
        <f>SUM(B738:B742)</f>
        <v>72</v>
      </c>
      <c r="C737" s="106">
        <f>SUM(C738:C742)</f>
        <v>0</v>
      </c>
      <c r="D737" s="121">
        <v>0</v>
      </c>
    </row>
    <row r="738" hidden="1" spans="1:4">
      <c r="A738" s="139" t="s">
        <v>570</v>
      </c>
      <c r="B738" s="108"/>
      <c r="C738" s="111"/>
      <c r="D738" s="109"/>
    </row>
    <row r="739" hidden="1" spans="1:4">
      <c r="A739" s="139" t="s">
        <v>571</v>
      </c>
      <c r="B739" s="108"/>
      <c r="C739" s="111"/>
      <c r="D739" s="109"/>
    </row>
    <row r="740" spans="1:4">
      <c r="A740" s="138" t="s">
        <v>572</v>
      </c>
      <c r="B740" s="108">
        <v>6</v>
      </c>
      <c r="C740" s="106"/>
      <c r="D740" s="114">
        <v>0</v>
      </c>
    </row>
    <row r="741" hidden="1" spans="1:4">
      <c r="A741" s="139" t="s">
        <v>573</v>
      </c>
      <c r="B741" s="108"/>
      <c r="C741" s="111"/>
      <c r="D741" s="109"/>
    </row>
    <row r="742" spans="1:4">
      <c r="A742" s="138" t="s">
        <v>574</v>
      </c>
      <c r="B742" s="108">
        <v>66</v>
      </c>
      <c r="C742" s="106"/>
      <c r="D742" s="114">
        <v>0</v>
      </c>
    </row>
    <row r="743" hidden="1" spans="1:4">
      <c r="A743" s="137" t="s">
        <v>575</v>
      </c>
      <c r="B743" s="105"/>
      <c r="C743" s="120"/>
      <c r="D743" s="107"/>
    </row>
    <row r="744" hidden="1" spans="1:4">
      <c r="A744" s="139" t="s">
        <v>576</v>
      </c>
      <c r="B744" s="108"/>
      <c r="C744" s="111"/>
      <c r="D744" s="109"/>
    </row>
    <row r="745" hidden="1" spans="1:4">
      <c r="A745" s="139" t="s">
        <v>577</v>
      </c>
      <c r="B745" s="108"/>
      <c r="C745" s="111"/>
      <c r="D745" s="109"/>
    </row>
    <row r="746" hidden="1" spans="1:4">
      <c r="A746" s="137" t="s">
        <v>578</v>
      </c>
      <c r="B746" s="105"/>
      <c r="C746" s="120"/>
      <c r="D746" s="107"/>
    </row>
    <row r="747" hidden="1" spans="1:4">
      <c r="A747" s="139" t="s">
        <v>579</v>
      </c>
      <c r="B747" s="108"/>
      <c r="C747" s="111"/>
      <c r="D747" s="109"/>
    </row>
    <row r="748" hidden="1" spans="1:4">
      <c r="A748" s="139" t="s">
        <v>580</v>
      </c>
      <c r="B748" s="108"/>
      <c r="C748" s="111"/>
      <c r="D748" s="109"/>
    </row>
    <row r="749" hidden="1" spans="1:4">
      <c r="A749" s="137" t="s">
        <v>581</v>
      </c>
      <c r="B749" s="105"/>
      <c r="C749" s="120"/>
      <c r="D749" s="107"/>
    </row>
    <row r="750" spans="1:4">
      <c r="A750" s="138" t="s">
        <v>582</v>
      </c>
      <c r="B750" s="105">
        <v>44</v>
      </c>
      <c r="C750" s="106"/>
      <c r="D750" s="121">
        <v>0</v>
      </c>
    </row>
    <row r="751" spans="1:4">
      <c r="A751" s="138" t="s">
        <v>583</v>
      </c>
      <c r="B751" s="105">
        <f>SUM(B752:B756)</f>
        <v>131</v>
      </c>
      <c r="C751" s="106">
        <f>SUM(C752:C756)</f>
        <v>0</v>
      </c>
      <c r="D751" s="121">
        <v>0</v>
      </c>
    </row>
    <row r="752" spans="1:4">
      <c r="A752" s="138" t="s">
        <v>584</v>
      </c>
      <c r="B752" s="108">
        <v>131</v>
      </c>
      <c r="C752" s="106"/>
      <c r="D752" s="114">
        <v>0</v>
      </c>
    </row>
    <row r="753" hidden="1" spans="1:4">
      <c r="A753" s="139" t="s">
        <v>585</v>
      </c>
      <c r="B753" s="108"/>
      <c r="C753" s="111"/>
      <c r="D753" s="109"/>
    </row>
    <row r="754" hidden="1" spans="1:4">
      <c r="A754" s="139" t="s">
        <v>586</v>
      </c>
      <c r="B754" s="108"/>
      <c r="C754" s="111"/>
      <c r="D754" s="109"/>
    </row>
    <row r="755" hidden="1" spans="1:4">
      <c r="A755" s="139" t="s">
        <v>587</v>
      </c>
      <c r="B755" s="108"/>
      <c r="C755" s="111"/>
      <c r="D755" s="109"/>
    </row>
    <row r="756" hidden="1" spans="1:4">
      <c r="A756" s="139" t="s">
        <v>588</v>
      </c>
      <c r="B756" s="108"/>
      <c r="C756" s="111"/>
      <c r="D756" s="109"/>
    </row>
    <row r="757" hidden="1" spans="1:4">
      <c r="A757" s="137" t="s">
        <v>589</v>
      </c>
      <c r="B757" s="105"/>
      <c r="C757" s="120"/>
      <c r="D757" s="107"/>
    </row>
    <row r="758" hidden="1" spans="1:4">
      <c r="A758" s="137" t="s">
        <v>590</v>
      </c>
      <c r="B758" s="105"/>
      <c r="C758" s="120"/>
      <c r="D758" s="107"/>
    </row>
    <row r="759" hidden="1" spans="1:4">
      <c r="A759" s="137" t="s">
        <v>591</v>
      </c>
      <c r="B759" s="105"/>
      <c r="C759" s="120"/>
      <c r="D759" s="107"/>
    </row>
    <row r="760" hidden="1" spans="1:4">
      <c r="A760" s="139" t="s">
        <v>33</v>
      </c>
      <c r="B760" s="108"/>
      <c r="C760" s="111"/>
      <c r="D760" s="109"/>
    </row>
    <row r="761" hidden="1" spans="1:4">
      <c r="A761" s="139" t="s">
        <v>34</v>
      </c>
      <c r="B761" s="108"/>
      <c r="C761" s="111"/>
      <c r="D761" s="109"/>
    </row>
    <row r="762" hidden="1" spans="1:4">
      <c r="A762" s="139" t="s">
        <v>35</v>
      </c>
      <c r="B762" s="108"/>
      <c r="C762" s="111"/>
      <c r="D762" s="109"/>
    </row>
    <row r="763" hidden="1" spans="1:4">
      <c r="A763" s="139" t="s">
        <v>592</v>
      </c>
      <c r="B763" s="108"/>
      <c r="C763" s="111"/>
      <c r="D763" s="109"/>
    </row>
    <row r="764" hidden="1" spans="1:4">
      <c r="A764" s="139" t="s">
        <v>593</v>
      </c>
      <c r="B764" s="108"/>
      <c r="C764" s="111"/>
      <c r="D764" s="109"/>
    </row>
    <row r="765" hidden="1" spans="1:4">
      <c r="A765" s="139" t="s">
        <v>594</v>
      </c>
      <c r="B765" s="108"/>
      <c r="C765" s="111"/>
      <c r="D765" s="109"/>
    </row>
    <row r="766" hidden="1" spans="1:4">
      <c r="A766" s="139" t="s">
        <v>595</v>
      </c>
      <c r="B766" s="108"/>
      <c r="C766" s="111"/>
      <c r="D766" s="109"/>
    </row>
    <row r="767" hidden="1" spans="1:4">
      <c r="A767" s="139" t="s">
        <v>596</v>
      </c>
      <c r="B767" s="108"/>
      <c r="C767" s="111"/>
      <c r="D767" s="109"/>
    </row>
    <row r="768" hidden="1" spans="1:4">
      <c r="A768" s="139" t="s">
        <v>597</v>
      </c>
      <c r="B768" s="108"/>
      <c r="C768" s="111"/>
      <c r="D768" s="109"/>
    </row>
    <row r="769" hidden="1" spans="1:4">
      <c r="A769" s="139" t="s">
        <v>598</v>
      </c>
      <c r="B769" s="108"/>
      <c r="C769" s="111"/>
      <c r="D769" s="109"/>
    </row>
    <row r="770" hidden="1" spans="1:4">
      <c r="A770" s="139" t="s">
        <v>74</v>
      </c>
      <c r="B770" s="108"/>
      <c r="C770" s="111"/>
      <c r="D770" s="109"/>
    </row>
    <row r="771" hidden="1" spans="1:4">
      <c r="A771" s="139" t="s">
        <v>599</v>
      </c>
      <c r="B771" s="108"/>
      <c r="C771" s="111"/>
      <c r="D771" s="109"/>
    </row>
    <row r="772" hidden="1" spans="1:4">
      <c r="A772" s="139" t="s">
        <v>42</v>
      </c>
      <c r="B772" s="108"/>
      <c r="C772" s="111"/>
      <c r="D772" s="109"/>
    </row>
    <row r="773" hidden="1" spans="1:4">
      <c r="A773" s="139" t="s">
        <v>600</v>
      </c>
      <c r="B773" s="108"/>
      <c r="C773" s="111"/>
      <c r="D773" s="109"/>
    </row>
    <row r="774" spans="1:4">
      <c r="A774" s="138" t="s">
        <v>601</v>
      </c>
      <c r="B774" s="105">
        <v>808</v>
      </c>
      <c r="C774" s="106">
        <v>800</v>
      </c>
      <c r="D774" s="107">
        <f t="shared" ref="D774:D778" si="63">C774/B774</f>
        <v>0.99009900990099</v>
      </c>
    </row>
    <row r="775" spans="1:4">
      <c r="A775" s="138" t="s">
        <v>602</v>
      </c>
      <c r="B775" s="101">
        <f>B776+B787+B788+B791+B792+B793</f>
        <v>106919</v>
      </c>
      <c r="C775" s="106">
        <f>C776+C787+C788+C791+C792+C793</f>
        <v>116445</v>
      </c>
      <c r="D775" s="103">
        <f t="shared" si="63"/>
        <v>1.08909548349685</v>
      </c>
    </row>
    <row r="776" spans="1:4">
      <c r="A776" s="138" t="s">
        <v>603</v>
      </c>
      <c r="B776" s="105">
        <f>SUM(B777:B786)</f>
        <v>5706</v>
      </c>
      <c r="C776" s="106">
        <f>SUM(C777:C786)</f>
        <v>6735</v>
      </c>
      <c r="D776" s="107">
        <f t="shared" si="63"/>
        <v>1.18033648790747</v>
      </c>
    </row>
    <row r="777" spans="1:4">
      <c r="A777" s="138" t="s">
        <v>33</v>
      </c>
      <c r="B777" s="108">
        <v>1509</v>
      </c>
      <c r="C777" s="106">
        <v>232</v>
      </c>
      <c r="D777" s="109">
        <f t="shared" si="63"/>
        <v>0.153744201457919</v>
      </c>
    </row>
    <row r="778" spans="1:4">
      <c r="A778" s="138" t="s">
        <v>34</v>
      </c>
      <c r="B778" s="108">
        <v>262</v>
      </c>
      <c r="C778" s="106">
        <v>724</v>
      </c>
      <c r="D778" s="109">
        <f t="shared" si="63"/>
        <v>2.76335877862595</v>
      </c>
    </row>
    <row r="779" hidden="1" spans="1:4">
      <c r="A779" s="139" t="s">
        <v>35</v>
      </c>
      <c r="B779" s="108"/>
      <c r="C779" s="111"/>
      <c r="D779" s="109"/>
    </row>
    <row r="780" spans="1:4">
      <c r="A780" s="138" t="s">
        <v>604</v>
      </c>
      <c r="B780" s="108">
        <v>3935</v>
      </c>
      <c r="C780" s="106">
        <v>5779</v>
      </c>
      <c r="D780" s="109">
        <f>C780/B780</f>
        <v>1.46861499364676</v>
      </c>
    </row>
    <row r="781" hidden="1" spans="1:4">
      <c r="A781" s="139" t="s">
        <v>605</v>
      </c>
      <c r="B781" s="108"/>
      <c r="C781" s="111"/>
      <c r="D781" s="109"/>
    </row>
    <row r="782" hidden="1" spans="1:4">
      <c r="A782" s="139" t="s">
        <v>606</v>
      </c>
      <c r="B782" s="108"/>
      <c r="C782" s="111"/>
      <c r="D782" s="109"/>
    </row>
    <row r="783" hidden="1" spans="1:4">
      <c r="A783" s="139" t="s">
        <v>607</v>
      </c>
      <c r="B783" s="108"/>
      <c r="C783" s="111"/>
      <c r="D783" s="109"/>
    </row>
    <row r="784" hidden="1" spans="1:4">
      <c r="A784" s="139" t="s">
        <v>608</v>
      </c>
      <c r="B784" s="108"/>
      <c r="C784" s="111"/>
      <c r="D784" s="109"/>
    </row>
    <row r="785" hidden="1" spans="1:4">
      <c r="A785" s="139" t="s">
        <v>609</v>
      </c>
      <c r="B785" s="108"/>
      <c r="C785" s="111"/>
      <c r="D785" s="109"/>
    </row>
    <row r="786" hidden="1" spans="1:4">
      <c r="A786" s="139" t="s">
        <v>610</v>
      </c>
      <c r="B786" s="108"/>
      <c r="C786" s="111"/>
      <c r="D786" s="109"/>
    </row>
    <row r="787" spans="1:4">
      <c r="A787" s="138" t="s">
        <v>611</v>
      </c>
      <c r="B787" s="105">
        <v>1076</v>
      </c>
      <c r="C787" s="106">
        <v>1000</v>
      </c>
      <c r="D787" s="107">
        <f t="shared" ref="D787:D789" si="64">C787/B787</f>
        <v>0.929368029739777</v>
      </c>
    </row>
    <row r="788" spans="1:4">
      <c r="A788" s="138" t="s">
        <v>612</v>
      </c>
      <c r="B788" s="105">
        <f>SUM(B789:B790)</f>
        <v>94742</v>
      </c>
      <c r="C788" s="106">
        <f>SUM(C789:C790)</f>
        <v>105955</v>
      </c>
      <c r="D788" s="107">
        <f t="shared" si="64"/>
        <v>1.11835300078107</v>
      </c>
    </row>
    <row r="789" spans="1:4">
      <c r="A789" s="138" t="s">
        <v>613</v>
      </c>
      <c r="B789" s="108">
        <v>94724</v>
      </c>
      <c r="C789" s="106">
        <v>105955</v>
      </c>
      <c r="D789" s="109">
        <f t="shared" si="64"/>
        <v>1.11856551665892</v>
      </c>
    </row>
    <row r="790" spans="1:4">
      <c r="A790" s="138" t="s">
        <v>614</v>
      </c>
      <c r="B790" s="108">
        <v>18</v>
      </c>
      <c r="C790" s="106"/>
      <c r="D790" s="114">
        <v>0</v>
      </c>
    </row>
    <row r="791" spans="1:4">
      <c r="A791" s="138" t="s">
        <v>615</v>
      </c>
      <c r="B791" s="105">
        <v>4260</v>
      </c>
      <c r="C791" s="106">
        <v>1755</v>
      </c>
      <c r="D791" s="107">
        <f t="shared" ref="D791:D797" si="65">C791/B791</f>
        <v>0.411971830985915</v>
      </c>
    </row>
    <row r="792" spans="1:4">
      <c r="A792" s="138" t="s">
        <v>616</v>
      </c>
      <c r="B792" s="105">
        <v>10</v>
      </c>
      <c r="C792" s="106"/>
      <c r="D792" s="121">
        <v>0</v>
      </c>
    </row>
    <row r="793" spans="1:4">
      <c r="A793" s="138" t="s">
        <v>617</v>
      </c>
      <c r="B793" s="105">
        <v>1125</v>
      </c>
      <c r="C793" s="106">
        <v>1000</v>
      </c>
      <c r="D793" s="107">
        <f t="shared" si="65"/>
        <v>0.888888888888889</v>
      </c>
    </row>
    <row r="794" spans="1:4">
      <c r="A794" s="138" t="s">
        <v>618</v>
      </c>
      <c r="B794" s="101">
        <f>B795+B821+B846+B874+B885+B892+B899+B902</f>
        <v>22725</v>
      </c>
      <c r="C794" s="106">
        <f>C795+C821+C846+C874+C885+C892+C899+C902</f>
        <v>23331</v>
      </c>
      <c r="D794" s="103">
        <f t="shared" si="65"/>
        <v>1.02666666666667</v>
      </c>
    </row>
    <row r="795" spans="1:4">
      <c r="A795" s="138" t="s">
        <v>619</v>
      </c>
      <c r="B795" s="105">
        <f>SUM(B796:B820)</f>
        <v>7348</v>
      </c>
      <c r="C795" s="106">
        <f>SUM(C796:C820)</f>
        <v>7318</v>
      </c>
      <c r="D795" s="107">
        <f t="shared" si="65"/>
        <v>0.995917256396298</v>
      </c>
    </row>
    <row r="796" spans="1:4">
      <c r="A796" s="138" t="s">
        <v>33</v>
      </c>
      <c r="B796" s="108">
        <v>767</v>
      </c>
      <c r="C796" s="106">
        <v>916</v>
      </c>
      <c r="D796" s="109">
        <f t="shared" si="65"/>
        <v>1.19426336375489</v>
      </c>
    </row>
    <row r="797" spans="1:4">
      <c r="A797" s="138" t="s">
        <v>34</v>
      </c>
      <c r="B797" s="108">
        <v>430</v>
      </c>
      <c r="C797" s="106">
        <v>450</v>
      </c>
      <c r="D797" s="109">
        <f t="shared" si="65"/>
        <v>1.04651162790698</v>
      </c>
    </row>
    <row r="798" hidden="1" spans="1:4">
      <c r="A798" s="139" t="s">
        <v>35</v>
      </c>
      <c r="B798" s="108"/>
      <c r="C798" s="111"/>
      <c r="D798" s="109"/>
    </row>
    <row r="799" hidden="1" spans="1:4">
      <c r="A799" s="139" t="s">
        <v>42</v>
      </c>
      <c r="B799" s="108"/>
      <c r="C799" s="111"/>
      <c r="D799" s="109"/>
    </row>
    <row r="800" spans="1:4">
      <c r="A800" s="138" t="s">
        <v>620</v>
      </c>
      <c r="B800" s="108">
        <v>170</v>
      </c>
      <c r="C800" s="106">
        <v>150</v>
      </c>
      <c r="D800" s="109">
        <f t="shared" ref="D800:D803" si="66">C800/B800</f>
        <v>0.882352941176471</v>
      </c>
    </row>
    <row r="801" spans="1:4">
      <c r="A801" s="138" t="s">
        <v>621</v>
      </c>
      <c r="B801" s="108">
        <v>59</v>
      </c>
      <c r="C801" s="106">
        <v>200</v>
      </c>
      <c r="D801" s="109">
        <f t="shared" si="66"/>
        <v>3.38983050847458</v>
      </c>
    </row>
    <row r="802" spans="1:4">
      <c r="A802" s="138" t="s">
        <v>622</v>
      </c>
      <c r="B802" s="108">
        <v>95</v>
      </c>
      <c r="C802" s="106">
        <v>77</v>
      </c>
      <c r="D802" s="109">
        <f t="shared" si="66"/>
        <v>0.810526315789474</v>
      </c>
    </row>
    <row r="803" spans="1:4">
      <c r="A803" s="138" t="s">
        <v>623</v>
      </c>
      <c r="B803" s="108">
        <v>72</v>
      </c>
      <c r="C803" s="106">
        <v>86</v>
      </c>
      <c r="D803" s="109">
        <f t="shared" si="66"/>
        <v>1.19444444444444</v>
      </c>
    </row>
    <row r="804" hidden="1" spans="1:4">
      <c r="A804" s="139" t="s">
        <v>624</v>
      </c>
      <c r="B804" s="108"/>
      <c r="C804" s="111"/>
      <c r="D804" s="109"/>
    </row>
    <row r="805" spans="1:4">
      <c r="A805" s="138" t="s">
        <v>625</v>
      </c>
      <c r="B805" s="108">
        <v>2</v>
      </c>
      <c r="C805" s="106"/>
      <c r="D805" s="114">
        <v>0</v>
      </c>
    </row>
    <row r="806" hidden="1" spans="1:4">
      <c r="A806" s="139" t="s">
        <v>626</v>
      </c>
      <c r="B806" s="108"/>
      <c r="C806" s="111"/>
      <c r="D806" s="109"/>
    </row>
    <row r="807" hidden="1" spans="1:4">
      <c r="A807" s="139" t="s">
        <v>627</v>
      </c>
      <c r="B807" s="108"/>
      <c r="C807" s="111"/>
      <c r="D807" s="109"/>
    </row>
    <row r="808" spans="1:4">
      <c r="A808" s="138" t="s">
        <v>628</v>
      </c>
      <c r="B808" s="108">
        <v>242</v>
      </c>
      <c r="C808" s="106">
        <v>70</v>
      </c>
      <c r="D808" s="109">
        <f t="shared" ref="D808:D815" si="67">C808/B808</f>
        <v>0.289256198347107</v>
      </c>
    </row>
    <row r="809" hidden="1" spans="1:4">
      <c r="A809" s="139" t="s">
        <v>629</v>
      </c>
      <c r="B809" s="108"/>
      <c r="C809" s="111"/>
      <c r="D809" s="109"/>
    </row>
    <row r="810" spans="1:4">
      <c r="A810" s="138" t="s">
        <v>630</v>
      </c>
      <c r="B810" s="108">
        <v>150</v>
      </c>
      <c r="C810" s="106">
        <v>100</v>
      </c>
      <c r="D810" s="109">
        <f t="shared" si="67"/>
        <v>0.666666666666667</v>
      </c>
    </row>
    <row r="811" spans="1:4">
      <c r="A811" s="138" t="s">
        <v>631</v>
      </c>
      <c r="B811" s="108">
        <v>98</v>
      </c>
      <c r="C811" s="106">
        <v>809</v>
      </c>
      <c r="D811" s="109">
        <f t="shared" si="67"/>
        <v>8.25510204081633</v>
      </c>
    </row>
    <row r="812" spans="1:4">
      <c r="A812" s="138" t="s">
        <v>632</v>
      </c>
      <c r="B812" s="108">
        <v>63</v>
      </c>
      <c r="C812" s="106">
        <v>74</v>
      </c>
      <c r="D812" s="109">
        <f t="shared" si="67"/>
        <v>1.17460317460317</v>
      </c>
    </row>
    <row r="813" spans="1:4">
      <c r="A813" s="138" t="s">
        <v>633</v>
      </c>
      <c r="B813" s="108">
        <v>22</v>
      </c>
      <c r="C813" s="106">
        <v>100</v>
      </c>
      <c r="D813" s="109">
        <f t="shared" si="67"/>
        <v>4.54545454545455</v>
      </c>
    </row>
    <row r="814" spans="1:4">
      <c r="A814" s="138" t="s">
        <v>634</v>
      </c>
      <c r="B814" s="108">
        <v>515</v>
      </c>
      <c r="C814" s="106">
        <v>220</v>
      </c>
      <c r="D814" s="109">
        <f t="shared" si="67"/>
        <v>0.427184466019417</v>
      </c>
    </row>
    <row r="815" spans="1:4">
      <c r="A815" s="138" t="s">
        <v>635</v>
      </c>
      <c r="B815" s="108">
        <v>2064</v>
      </c>
      <c r="C815" s="106">
        <v>2066</v>
      </c>
      <c r="D815" s="109">
        <f t="shared" si="67"/>
        <v>1.00096899224806</v>
      </c>
    </row>
    <row r="816" hidden="1" spans="1:4">
      <c r="A816" s="139" t="s">
        <v>636</v>
      </c>
      <c r="B816" s="108"/>
      <c r="C816" s="111"/>
      <c r="D816" s="109"/>
    </row>
    <row r="817" spans="1:4">
      <c r="A817" s="138" t="s">
        <v>637</v>
      </c>
      <c r="B817" s="108">
        <v>58</v>
      </c>
      <c r="C817" s="106"/>
      <c r="D817" s="114">
        <v>0</v>
      </c>
    </row>
    <row r="818" spans="1:4">
      <c r="A818" s="138" t="s">
        <v>638</v>
      </c>
      <c r="B818" s="108">
        <v>2</v>
      </c>
      <c r="C818" s="106"/>
      <c r="D818" s="114">
        <v>0</v>
      </c>
    </row>
    <row r="819" spans="1:4">
      <c r="A819" s="138" t="s">
        <v>639</v>
      </c>
      <c r="B819" s="108">
        <v>999</v>
      </c>
      <c r="C819" s="106">
        <v>1000</v>
      </c>
      <c r="D819" s="109">
        <f t="shared" ref="D819:D821" si="68">C819/B819</f>
        <v>1.001001001001</v>
      </c>
    </row>
    <row r="820" spans="1:4">
      <c r="A820" s="138" t="s">
        <v>640</v>
      </c>
      <c r="B820" s="108">
        <v>1540</v>
      </c>
      <c r="C820" s="106">
        <v>1000</v>
      </c>
      <c r="D820" s="109">
        <f t="shared" si="68"/>
        <v>0.649350649350649</v>
      </c>
    </row>
    <row r="821" spans="1:4">
      <c r="A821" s="138" t="s">
        <v>641</v>
      </c>
      <c r="B821" s="105">
        <f>SUM(B822:B845)</f>
        <v>2593</v>
      </c>
      <c r="C821" s="106">
        <f>SUM(C822:C845)</f>
        <v>2140</v>
      </c>
      <c r="D821" s="107">
        <f t="shared" si="68"/>
        <v>0.825298881604319</v>
      </c>
    </row>
    <row r="822" spans="1:4">
      <c r="A822" s="138" t="s">
        <v>33</v>
      </c>
      <c r="B822" s="108">
        <v>6</v>
      </c>
      <c r="C822" s="106"/>
      <c r="D822" s="114">
        <v>0</v>
      </c>
    </row>
    <row r="823" hidden="1" spans="1:4">
      <c r="A823" s="139" t="s">
        <v>34</v>
      </c>
      <c r="B823" s="108"/>
      <c r="C823" s="111"/>
      <c r="D823" s="109"/>
    </row>
    <row r="824" hidden="1" spans="1:4">
      <c r="A824" s="139" t="s">
        <v>35</v>
      </c>
      <c r="B824" s="108"/>
      <c r="C824" s="111"/>
      <c r="D824" s="109"/>
    </row>
    <row r="825" hidden="1" spans="1:4">
      <c r="A825" s="139" t="s">
        <v>642</v>
      </c>
      <c r="B825" s="108"/>
      <c r="C825" s="111"/>
      <c r="D825" s="109"/>
    </row>
    <row r="826" spans="1:4">
      <c r="A826" s="138" t="s">
        <v>643</v>
      </c>
      <c r="B826" s="108">
        <v>138</v>
      </c>
      <c r="C826" s="106"/>
      <c r="D826" s="114">
        <v>0</v>
      </c>
    </row>
    <row r="827" spans="1:4">
      <c r="A827" s="138" t="s">
        <v>644</v>
      </c>
      <c r="B827" s="108">
        <v>130</v>
      </c>
      <c r="C827" s="106"/>
      <c r="D827" s="114">
        <v>0</v>
      </c>
    </row>
    <row r="828" spans="1:4">
      <c r="A828" s="138" t="s">
        <v>645</v>
      </c>
      <c r="B828" s="108">
        <v>604</v>
      </c>
      <c r="C828" s="106">
        <v>500</v>
      </c>
      <c r="D828" s="109">
        <f>C828/B828</f>
        <v>0.827814569536424</v>
      </c>
    </row>
    <row r="829" spans="1:4">
      <c r="A829" s="138" t="s">
        <v>646</v>
      </c>
      <c r="B829" s="108">
        <v>62</v>
      </c>
      <c r="C829" s="106"/>
      <c r="D829" s="114">
        <v>0</v>
      </c>
    </row>
    <row r="830" hidden="1" spans="1:4">
      <c r="A830" s="139" t="s">
        <v>647</v>
      </c>
      <c r="B830" s="108"/>
      <c r="C830" s="111"/>
      <c r="D830" s="109"/>
    </row>
    <row r="831" hidden="1" spans="1:4">
      <c r="A831" s="139" t="s">
        <v>648</v>
      </c>
      <c r="B831" s="108"/>
      <c r="C831" s="111"/>
      <c r="D831" s="109"/>
    </row>
    <row r="832" spans="1:4">
      <c r="A832" s="138" t="s">
        <v>649</v>
      </c>
      <c r="B832" s="108">
        <v>1452</v>
      </c>
      <c r="C832" s="106">
        <v>1200</v>
      </c>
      <c r="D832" s="109">
        <f>C832/B832</f>
        <v>0.826446280991736</v>
      </c>
    </row>
    <row r="833" spans="1:4">
      <c r="A833" s="138" t="s">
        <v>650</v>
      </c>
      <c r="B833" s="108">
        <v>2</v>
      </c>
      <c r="C833" s="106"/>
      <c r="D833" s="114">
        <v>0</v>
      </c>
    </row>
    <row r="834" hidden="1" spans="1:4">
      <c r="A834" s="139" t="s">
        <v>651</v>
      </c>
      <c r="B834" s="108"/>
      <c r="C834" s="111"/>
      <c r="D834" s="109"/>
    </row>
    <row r="835" hidden="1" spans="1:4">
      <c r="A835" s="139" t="s">
        <v>652</v>
      </c>
      <c r="B835" s="108"/>
      <c r="C835" s="111"/>
      <c r="D835" s="109"/>
    </row>
    <row r="836" hidden="1" spans="1:4">
      <c r="A836" s="139" t="s">
        <v>653</v>
      </c>
      <c r="B836" s="108"/>
      <c r="C836" s="111"/>
      <c r="D836" s="109"/>
    </row>
    <row r="837" hidden="1" spans="1:4">
      <c r="A837" s="139" t="s">
        <v>654</v>
      </c>
      <c r="B837" s="108"/>
      <c r="C837" s="111"/>
      <c r="D837" s="109"/>
    </row>
    <row r="838" hidden="1" spans="1:4">
      <c r="A838" s="139" t="s">
        <v>655</v>
      </c>
      <c r="B838" s="108"/>
      <c r="C838" s="111"/>
      <c r="D838" s="109"/>
    </row>
    <row r="839" hidden="1" spans="1:4">
      <c r="A839" s="139" t="s">
        <v>656</v>
      </c>
      <c r="B839" s="108"/>
      <c r="C839" s="111"/>
      <c r="D839" s="109"/>
    </row>
    <row r="840" hidden="1" spans="1:4">
      <c r="A840" s="139" t="s">
        <v>657</v>
      </c>
      <c r="B840" s="108"/>
      <c r="C840" s="111"/>
      <c r="D840" s="109"/>
    </row>
    <row r="841" spans="1:4">
      <c r="A841" s="138" t="s">
        <v>658</v>
      </c>
      <c r="B841" s="108">
        <v>185</v>
      </c>
      <c r="C841" s="106">
        <v>440</v>
      </c>
      <c r="D841" s="109">
        <f>C841/B841</f>
        <v>2.37837837837838</v>
      </c>
    </row>
    <row r="842" hidden="1" spans="1:4">
      <c r="A842" s="139" t="s">
        <v>659</v>
      </c>
      <c r="B842" s="108"/>
      <c r="C842" s="111"/>
      <c r="D842" s="109"/>
    </row>
    <row r="843" hidden="1" spans="1:4">
      <c r="A843" s="139" t="s">
        <v>660</v>
      </c>
      <c r="B843" s="108"/>
      <c r="C843" s="111"/>
      <c r="D843" s="109"/>
    </row>
    <row r="844" hidden="1" spans="1:4">
      <c r="A844" s="139" t="s">
        <v>626</v>
      </c>
      <c r="B844" s="108"/>
      <c r="C844" s="111"/>
      <c r="D844" s="109"/>
    </row>
    <row r="845" spans="1:4">
      <c r="A845" s="138" t="s">
        <v>661</v>
      </c>
      <c r="B845" s="108">
        <v>14</v>
      </c>
      <c r="C845" s="106"/>
      <c r="D845" s="114">
        <v>0</v>
      </c>
    </row>
    <row r="846" spans="1:4">
      <c r="A846" s="138" t="s">
        <v>662</v>
      </c>
      <c r="B846" s="105">
        <f>SUM(B847:B873)</f>
        <v>7178</v>
      </c>
      <c r="C846" s="106">
        <f>SUM(C847:C873)</f>
        <v>5969</v>
      </c>
      <c r="D846" s="107">
        <f t="shared" ref="D846:D851" si="69">C846/B846</f>
        <v>0.831568682084146</v>
      </c>
    </row>
    <row r="847" hidden="1" spans="1:4">
      <c r="A847" s="139" t="s">
        <v>33</v>
      </c>
      <c r="B847" s="108"/>
      <c r="C847" s="111"/>
      <c r="D847" s="109"/>
    </row>
    <row r="848" spans="1:4">
      <c r="A848" s="138" t="s">
        <v>34</v>
      </c>
      <c r="B848" s="108">
        <v>177</v>
      </c>
      <c r="C848" s="106">
        <v>100</v>
      </c>
      <c r="D848" s="109">
        <f t="shared" si="69"/>
        <v>0.564971751412429</v>
      </c>
    </row>
    <row r="849" hidden="1" spans="1:4">
      <c r="A849" s="139" t="s">
        <v>35</v>
      </c>
      <c r="B849" s="108"/>
      <c r="C849" s="111"/>
      <c r="D849" s="109"/>
    </row>
    <row r="850" spans="1:4">
      <c r="A850" s="138" t="s">
        <v>663</v>
      </c>
      <c r="B850" s="108">
        <v>147</v>
      </c>
      <c r="C850" s="106">
        <v>192</v>
      </c>
      <c r="D850" s="109">
        <f t="shared" si="69"/>
        <v>1.30612244897959</v>
      </c>
    </row>
    <row r="851" spans="1:4">
      <c r="A851" s="138" t="s">
        <v>664</v>
      </c>
      <c r="B851" s="108">
        <v>4040</v>
      </c>
      <c r="C851" s="106">
        <v>3500</v>
      </c>
      <c r="D851" s="109">
        <f t="shared" si="69"/>
        <v>0.866336633663366</v>
      </c>
    </row>
    <row r="852" spans="1:4">
      <c r="A852" s="138" t="s">
        <v>665</v>
      </c>
      <c r="B852" s="108">
        <v>41</v>
      </c>
      <c r="C852" s="106"/>
      <c r="D852" s="114">
        <v>0</v>
      </c>
    </row>
    <row r="853" hidden="1" spans="1:4">
      <c r="A853" s="139" t="s">
        <v>666</v>
      </c>
      <c r="B853" s="108"/>
      <c r="C853" s="111"/>
      <c r="D853" s="109"/>
    </row>
    <row r="854" spans="1:4">
      <c r="A854" s="138" t="s">
        <v>667</v>
      </c>
      <c r="B854" s="108"/>
      <c r="C854" s="106">
        <v>500</v>
      </c>
      <c r="D854" s="114">
        <v>0</v>
      </c>
    </row>
    <row r="855" hidden="1" spans="1:4">
      <c r="A855" s="139" t="s">
        <v>668</v>
      </c>
      <c r="B855" s="108"/>
      <c r="C855" s="111"/>
      <c r="D855" s="109"/>
    </row>
    <row r="856" spans="1:4">
      <c r="A856" s="138" t="s">
        <v>669</v>
      </c>
      <c r="B856" s="108">
        <v>38</v>
      </c>
      <c r="C856" s="106">
        <v>232</v>
      </c>
      <c r="D856" s="109">
        <f t="shared" ref="D856:D862" si="70">C856/B856</f>
        <v>6.10526315789474</v>
      </c>
    </row>
    <row r="857" spans="1:4">
      <c r="A857" s="138" t="s">
        <v>670</v>
      </c>
      <c r="B857" s="108">
        <v>1065</v>
      </c>
      <c r="C857" s="106">
        <v>1000</v>
      </c>
      <c r="D857" s="109">
        <f t="shared" si="70"/>
        <v>0.938967136150235</v>
      </c>
    </row>
    <row r="858" spans="1:4">
      <c r="A858" s="138" t="s">
        <v>671</v>
      </c>
      <c r="B858" s="108">
        <v>5</v>
      </c>
      <c r="C858" s="106"/>
      <c r="D858" s="114">
        <v>0</v>
      </c>
    </row>
    <row r="859" spans="1:4">
      <c r="A859" s="138" t="s">
        <v>672</v>
      </c>
      <c r="B859" s="108">
        <v>25</v>
      </c>
      <c r="C859" s="106"/>
      <c r="D859" s="114">
        <v>0</v>
      </c>
    </row>
    <row r="860" spans="1:4">
      <c r="A860" s="138" t="s">
        <v>673</v>
      </c>
      <c r="B860" s="108">
        <v>1083</v>
      </c>
      <c r="C860" s="106">
        <v>50</v>
      </c>
      <c r="D860" s="109">
        <f t="shared" si="70"/>
        <v>0.0461680517082179</v>
      </c>
    </row>
    <row r="861" spans="1:4">
      <c r="A861" s="138" t="s">
        <v>674</v>
      </c>
      <c r="B861" s="108">
        <v>17</v>
      </c>
      <c r="C861" s="106">
        <v>24</v>
      </c>
      <c r="D861" s="109">
        <f t="shared" si="70"/>
        <v>1.41176470588235</v>
      </c>
    </row>
    <row r="862" spans="1:4">
      <c r="A862" s="138" t="s">
        <v>675</v>
      </c>
      <c r="B862" s="108">
        <v>163</v>
      </c>
      <c r="C862" s="106">
        <v>31</v>
      </c>
      <c r="D862" s="109">
        <f t="shared" si="70"/>
        <v>0.190184049079755</v>
      </c>
    </row>
    <row r="863" hidden="1" spans="1:4">
      <c r="A863" s="139" t="s">
        <v>676</v>
      </c>
      <c r="B863" s="108"/>
      <c r="C863" s="111"/>
      <c r="D863" s="109"/>
    </row>
    <row r="864" hidden="1" spans="1:4">
      <c r="A864" s="139" t="s">
        <v>677</v>
      </c>
      <c r="B864" s="108"/>
      <c r="C864" s="111"/>
      <c r="D864" s="109"/>
    </row>
    <row r="865" spans="1:4">
      <c r="A865" s="138" t="s">
        <v>678</v>
      </c>
      <c r="B865" s="108">
        <v>79</v>
      </c>
      <c r="C865" s="106">
        <v>145</v>
      </c>
      <c r="D865" s="109">
        <f t="shared" ref="D865:D870" si="71">C865/B865</f>
        <v>1.83544303797468</v>
      </c>
    </row>
    <row r="866" spans="1:4">
      <c r="A866" s="138" t="s">
        <v>679</v>
      </c>
      <c r="B866" s="108">
        <v>178</v>
      </c>
      <c r="C866" s="106">
        <v>135</v>
      </c>
      <c r="D866" s="109">
        <f t="shared" si="71"/>
        <v>0.758426966292135</v>
      </c>
    </row>
    <row r="867" hidden="1" spans="1:4">
      <c r="A867" s="139" t="s">
        <v>680</v>
      </c>
      <c r="B867" s="108"/>
      <c r="C867" s="111"/>
      <c r="D867" s="109"/>
    </row>
    <row r="868" hidden="1" spans="1:4">
      <c r="A868" s="139" t="s">
        <v>654</v>
      </c>
      <c r="B868" s="108"/>
      <c r="C868" s="111"/>
      <c r="D868" s="109"/>
    </row>
    <row r="869" hidden="1" spans="1:4">
      <c r="A869" s="139" t="s">
        <v>681</v>
      </c>
      <c r="B869" s="108"/>
      <c r="C869" s="111"/>
      <c r="D869" s="109"/>
    </row>
    <row r="870" spans="1:4">
      <c r="A870" s="138" t="s">
        <v>682</v>
      </c>
      <c r="B870" s="108">
        <v>70</v>
      </c>
      <c r="C870" s="106">
        <v>60</v>
      </c>
      <c r="D870" s="109">
        <f t="shared" si="71"/>
        <v>0.857142857142857</v>
      </c>
    </row>
    <row r="871" hidden="1" spans="1:4">
      <c r="A871" s="139" t="s">
        <v>683</v>
      </c>
      <c r="B871" s="108"/>
      <c r="C871" s="111"/>
      <c r="D871" s="109"/>
    </row>
    <row r="872" hidden="1" spans="1:4">
      <c r="A872" s="139" t="s">
        <v>684</v>
      </c>
      <c r="B872" s="108"/>
      <c r="C872" s="111"/>
      <c r="D872" s="114"/>
    </row>
    <row r="873" spans="1:4">
      <c r="A873" s="138" t="s">
        <v>685</v>
      </c>
      <c r="B873" s="108">
        <v>50</v>
      </c>
      <c r="C873" s="106"/>
      <c r="D873" s="114">
        <v>0</v>
      </c>
    </row>
    <row r="874" spans="1:4">
      <c r="A874" s="138" t="s">
        <v>686</v>
      </c>
      <c r="B874" s="105">
        <f>SUM(B875:B884)</f>
        <v>2118</v>
      </c>
      <c r="C874" s="106">
        <f>SUM(C875:C884)</f>
        <v>4282</v>
      </c>
      <c r="D874" s="107">
        <f t="shared" ref="D874:D876" si="72">C874/B874</f>
        <v>2.02171860245515</v>
      </c>
    </row>
    <row r="875" spans="1:4">
      <c r="A875" s="138" t="s">
        <v>33</v>
      </c>
      <c r="B875" s="108">
        <v>182</v>
      </c>
      <c r="C875" s="106">
        <v>152</v>
      </c>
      <c r="D875" s="109">
        <f t="shared" si="72"/>
        <v>0.835164835164835</v>
      </c>
    </row>
    <row r="876" spans="1:4">
      <c r="A876" s="138" t="s">
        <v>34</v>
      </c>
      <c r="B876" s="108">
        <v>115</v>
      </c>
      <c r="C876" s="106">
        <v>300</v>
      </c>
      <c r="D876" s="109">
        <f t="shared" si="72"/>
        <v>2.60869565217391</v>
      </c>
    </row>
    <row r="877" hidden="1" spans="1:4">
      <c r="A877" s="139" t="s">
        <v>35</v>
      </c>
      <c r="B877" s="108"/>
      <c r="C877" s="111"/>
      <c r="D877" s="109"/>
    </row>
    <row r="878" spans="1:4">
      <c r="A878" s="138" t="s">
        <v>687</v>
      </c>
      <c r="B878" s="108">
        <v>1097</v>
      </c>
      <c r="C878" s="106">
        <v>3800</v>
      </c>
      <c r="D878" s="109">
        <f>C878/B878</f>
        <v>3.46399270738377</v>
      </c>
    </row>
    <row r="879" spans="1:4">
      <c r="A879" s="138" t="s">
        <v>688</v>
      </c>
      <c r="B879" s="108">
        <v>412</v>
      </c>
      <c r="C879" s="106"/>
      <c r="D879" s="114">
        <v>0</v>
      </c>
    </row>
    <row r="880" hidden="1" spans="1:4">
      <c r="A880" s="139" t="s">
        <v>689</v>
      </c>
      <c r="B880" s="108"/>
      <c r="C880" s="111"/>
      <c r="D880" s="109"/>
    </row>
    <row r="881" spans="1:4">
      <c r="A881" s="138" t="s">
        <v>690</v>
      </c>
      <c r="B881" s="108"/>
      <c r="C881" s="106">
        <v>30</v>
      </c>
      <c r="D881" s="114">
        <v>0</v>
      </c>
    </row>
    <row r="882" hidden="1" spans="1:4">
      <c r="A882" s="139" t="s">
        <v>691</v>
      </c>
      <c r="B882" s="108"/>
      <c r="C882" s="111"/>
      <c r="D882" s="109"/>
    </row>
    <row r="883" hidden="1" spans="1:4">
      <c r="A883" s="139" t="s">
        <v>692</v>
      </c>
      <c r="B883" s="108"/>
      <c r="C883" s="111"/>
      <c r="D883" s="109"/>
    </row>
    <row r="884" spans="1:4">
      <c r="A884" s="138" t="s">
        <v>693</v>
      </c>
      <c r="B884" s="108">
        <v>312</v>
      </c>
      <c r="C884" s="106"/>
      <c r="D884" s="114">
        <v>0</v>
      </c>
    </row>
    <row r="885" spans="1:4">
      <c r="A885" s="138" t="s">
        <v>694</v>
      </c>
      <c r="B885" s="105">
        <f>SUM(B886:B891)</f>
        <v>2623</v>
      </c>
      <c r="C885" s="106">
        <f>SUM(C886:C891)</f>
        <v>2972</v>
      </c>
      <c r="D885" s="107">
        <f t="shared" ref="D885:D889" si="73">C885/B885</f>
        <v>1.13305375524209</v>
      </c>
    </row>
    <row r="886" spans="1:4">
      <c r="A886" s="138" t="s">
        <v>695</v>
      </c>
      <c r="B886" s="108">
        <v>850</v>
      </c>
      <c r="C886" s="106">
        <v>40</v>
      </c>
      <c r="D886" s="109">
        <f t="shared" si="73"/>
        <v>0.0470588235294118</v>
      </c>
    </row>
    <row r="887" spans="1:4">
      <c r="A887" s="138" t="s">
        <v>696</v>
      </c>
      <c r="B887" s="108">
        <v>258</v>
      </c>
      <c r="C887" s="106"/>
      <c r="D887" s="114">
        <v>0</v>
      </c>
    </row>
    <row r="888" spans="1:4">
      <c r="A888" s="138" t="s">
        <v>697</v>
      </c>
      <c r="B888" s="108">
        <v>1340</v>
      </c>
      <c r="C888" s="106">
        <v>2292</v>
      </c>
      <c r="D888" s="109">
        <f t="shared" si="73"/>
        <v>1.71044776119403</v>
      </c>
    </row>
    <row r="889" spans="1:4">
      <c r="A889" s="138" t="s">
        <v>698</v>
      </c>
      <c r="B889" s="108">
        <v>35</v>
      </c>
      <c r="C889" s="106">
        <v>440</v>
      </c>
      <c r="D889" s="109">
        <f t="shared" si="73"/>
        <v>12.5714285714286</v>
      </c>
    </row>
    <row r="890" spans="1:4">
      <c r="A890" s="138" t="s">
        <v>699</v>
      </c>
      <c r="B890" s="108">
        <v>40</v>
      </c>
      <c r="C890" s="106"/>
      <c r="D890" s="114">
        <v>0</v>
      </c>
    </row>
    <row r="891" spans="1:4">
      <c r="A891" s="138" t="s">
        <v>700</v>
      </c>
      <c r="B891" s="108">
        <v>100</v>
      </c>
      <c r="C891" s="106">
        <v>200</v>
      </c>
      <c r="D891" s="109">
        <f t="shared" ref="D891:D896" si="74">C891/B891</f>
        <v>2</v>
      </c>
    </row>
    <row r="892" spans="1:4">
      <c r="A892" s="138" t="s">
        <v>701</v>
      </c>
      <c r="B892" s="105">
        <f>SUM(B893:B898)</f>
        <v>805</v>
      </c>
      <c r="C892" s="106">
        <f>SUM(C893:C898)</f>
        <v>650</v>
      </c>
      <c r="D892" s="107">
        <f t="shared" si="74"/>
        <v>0.807453416149068</v>
      </c>
    </row>
    <row r="893" hidden="1" spans="1:4">
      <c r="A893" s="139" t="s">
        <v>702</v>
      </c>
      <c r="B893" s="108"/>
      <c r="C893" s="111"/>
      <c r="D893" s="109"/>
    </row>
    <row r="894" hidden="1" spans="1:4">
      <c r="A894" s="139" t="s">
        <v>703</v>
      </c>
      <c r="B894" s="108"/>
      <c r="C894" s="111"/>
      <c r="D894" s="109"/>
    </row>
    <row r="895" spans="1:4">
      <c r="A895" s="138" t="s">
        <v>704</v>
      </c>
      <c r="B895" s="108">
        <v>153</v>
      </c>
      <c r="C895" s="106">
        <v>150</v>
      </c>
      <c r="D895" s="109">
        <f t="shared" si="74"/>
        <v>0.980392156862745</v>
      </c>
    </row>
    <row r="896" spans="1:4">
      <c r="A896" s="138" t="s">
        <v>705</v>
      </c>
      <c r="B896" s="108">
        <v>652</v>
      </c>
      <c r="C896" s="106">
        <v>500</v>
      </c>
      <c r="D896" s="109">
        <f t="shared" si="74"/>
        <v>0.766871165644172</v>
      </c>
    </row>
    <row r="897" hidden="1" spans="1:4">
      <c r="A897" s="139" t="s">
        <v>706</v>
      </c>
      <c r="B897" s="108"/>
      <c r="C897" s="111"/>
      <c r="D897" s="109"/>
    </row>
    <row r="898" hidden="1" spans="1:4">
      <c r="A898" s="139" t="s">
        <v>707</v>
      </c>
      <c r="B898" s="108"/>
      <c r="C898" s="111"/>
      <c r="D898" s="109"/>
    </row>
    <row r="899" hidden="1" spans="1:4">
      <c r="A899" s="137" t="s">
        <v>708</v>
      </c>
      <c r="B899" s="105"/>
      <c r="C899" s="120"/>
      <c r="D899" s="107"/>
    </row>
    <row r="900" hidden="1" spans="1:4">
      <c r="A900" s="139" t="s">
        <v>709</v>
      </c>
      <c r="B900" s="108"/>
      <c r="C900" s="111"/>
      <c r="D900" s="109"/>
    </row>
    <row r="901" hidden="1" spans="1:4">
      <c r="A901" s="139" t="s">
        <v>710</v>
      </c>
      <c r="B901" s="108"/>
      <c r="C901" s="111"/>
      <c r="D901" s="109"/>
    </row>
    <row r="902" spans="1:4">
      <c r="A902" s="138" t="s">
        <v>711</v>
      </c>
      <c r="B902" s="105">
        <f>SUM(B903:B904)</f>
        <v>60</v>
      </c>
      <c r="C902" s="106">
        <f>SUM(C903:C904)</f>
        <v>0</v>
      </c>
      <c r="D902" s="121">
        <v>0</v>
      </c>
    </row>
    <row r="903" hidden="1" spans="1:4">
      <c r="A903" s="139" t="s">
        <v>712</v>
      </c>
      <c r="B903" s="108"/>
      <c r="C903" s="111"/>
      <c r="D903" s="109"/>
    </row>
    <row r="904" spans="1:4">
      <c r="A904" s="138" t="s">
        <v>713</v>
      </c>
      <c r="B904" s="108">
        <v>60</v>
      </c>
      <c r="C904" s="106"/>
      <c r="D904" s="114">
        <v>0</v>
      </c>
    </row>
    <row r="905" spans="1:4">
      <c r="A905" s="138" t="s">
        <v>714</v>
      </c>
      <c r="B905" s="101">
        <f>B906+B929+B939+B949+B954+B961+B966</f>
        <v>1144</v>
      </c>
      <c r="C905" s="106">
        <f>C906+C929+C939+C949+C954+C961+C966</f>
        <v>1243</v>
      </c>
      <c r="D905" s="103">
        <f t="shared" ref="D905:D908" si="75">C905/B905</f>
        <v>1.08653846153846</v>
      </c>
    </row>
    <row r="906" spans="1:4">
      <c r="A906" s="138" t="s">
        <v>715</v>
      </c>
      <c r="B906" s="105">
        <f>SUM(B907:B928)</f>
        <v>699</v>
      </c>
      <c r="C906" s="106">
        <f>SUM(C907:C928)</f>
        <v>943</v>
      </c>
      <c r="D906" s="107">
        <f t="shared" si="75"/>
        <v>1.34907010014306</v>
      </c>
    </row>
    <row r="907" spans="1:4">
      <c r="A907" s="138" t="s">
        <v>33</v>
      </c>
      <c r="B907" s="108">
        <v>531</v>
      </c>
      <c r="C907" s="106">
        <v>534</v>
      </c>
      <c r="D907" s="109">
        <f t="shared" si="75"/>
        <v>1.00564971751412</v>
      </c>
    </row>
    <row r="908" spans="1:4">
      <c r="A908" s="138" t="s">
        <v>34</v>
      </c>
      <c r="B908" s="108">
        <v>76</v>
      </c>
      <c r="C908" s="106">
        <v>103</v>
      </c>
      <c r="D908" s="109">
        <f t="shared" si="75"/>
        <v>1.35526315789474</v>
      </c>
    </row>
    <row r="909" hidden="1" spans="1:4">
      <c r="A909" s="139" t="s">
        <v>35</v>
      </c>
      <c r="B909" s="108"/>
      <c r="C909" s="111"/>
      <c r="D909" s="109"/>
    </row>
    <row r="910" spans="1:4">
      <c r="A910" s="138" t="s">
        <v>716</v>
      </c>
      <c r="B910" s="108"/>
      <c r="C910" s="106">
        <v>200</v>
      </c>
      <c r="D910" s="114">
        <v>0</v>
      </c>
    </row>
    <row r="911" spans="1:4">
      <c r="A911" s="138" t="s">
        <v>717</v>
      </c>
      <c r="B911" s="108">
        <v>69</v>
      </c>
      <c r="C911" s="106">
        <v>81</v>
      </c>
      <c r="D911" s="109">
        <f>C911/B911</f>
        <v>1.17391304347826</v>
      </c>
    </row>
    <row r="912" hidden="1" spans="1:4">
      <c r="A912" s="139" t="s">
        <v>718</v>
      </c>
      <c r="B912" s="108"/>
      <c r="C912" s="111"/>
      <c r="D912" s="109"/>
    </row>
    <row r="913" spans="1:4">
      <c r="A913" s="138" t="s">
        <v>719</v>
      </c>
      <c r="B913" s="108">
        <v>19</v>
      </c>
      <c r="C913" s="106">
        <v>20</v>
      </c>
      <c r="D913" s="109">
        <f>C913/B913</f>
        <v>1.05263157894737</v>
      </c>
    </row>
    <row r="914" hidden="1" spans="1:4">
      <c r="A914" s="139" t="s">
        <v>720</v>
      </c>
      <c r="B914" s="108"/>
      <c r="C914" s="111"/>
      <c r="D914" s="109"/>
    </row>
    <row r="915" hidden="1" spans="1:4">
      <c r="A915" s="139" t="s">
        <v>721</v>
      </c>
      <c r="B915" s="108"/>
      <c r="C915" s="111"/>
      <c r="D915" s="109"/>
    </row>
    <row r="916" hidden="1" spans="1:4">
      <c r="A916" s="139" t="s">
        <v>722</v>
      </c>
      <c r="B916" s="108"/>
      <c r="C916" s="111"/>
      <c r="D916" s="109"/>
    </row>
    <row r="917" hidden="1" spans="1:4">
      <c r="A917" s="139" t="s">
        <v>723</v>
      </c>
      <c r="B917" s="108"/>
      <c r="C917" s="111"/>
      <c r="D917" s="109"/>
    </row>
    <row r="918" hidden="1" spans="1:4">
      <c r="A918" s="139" t="s">
        <v>724</v>
      </c>
      <c r="B918" s="108"/>
      <c r="C918" s="111"/>
      <c r="D918" s="109"/>
    </row>
    <row r="919" hidden="1" spans="1:4">
      <c r="A919" s="139" t="s">
        <v>725</v>
      </c>
      <c r="B919" s="108"/>
      <c r="C919" s="111"/>
      <c r="D919" s="109"/>
    </row>
    <row r="920" hidden="1" spans="1:4">
      <c r="A920" s="139" t="s">
        <v>726</v>
      </c>
      <c r="B920" s="108"/>
      <c r="C920" s="111"/>
      <c r="D920" s="109"/>
    </row>
    <row r="921" hidden="1" spans="1:4">
      <c r="A921" s="139" t="s">
        <v>727</v>
      </c>
      <c r="B921" s="108"/>
      <c r="C921" s="111"/>
      <c r="D921" s="109"/>
    </row>
    <row r="922" hidden="1" spans="1:4">
      <c r="A922" s="139" t="s">
        <v>728</v>
      </c>
      <c r="B922" s="108"/>
      <c r="C922" s="111"/>
      <c r="D922" s="109"/>
    </row>
    <row r="923" hidden="1" spans="1:4">
      <c r="A923" s="139" t="s">
        <v>729</v>
      </c>
      <c r="B923" s="108"/>
      <c r="C923" s="111"/>
      <c r="D923" s="109"/>
    </row>
    <row r="924" hidden="1" spans="1:4">
      <c r="A924" s="139" t="s">
        <v>730</v>
      </c>
      <c r="B924" s="108"/>
      <c r="C924" s="111"/>
      <c r="D924" s="109"/>
    </row>
    <row r="925" hidden="1" spans="1:4">
      <c r="A925" s="139" t="s">
        <v>731</v>
      </c>
      <c r="B925" s="108"/>
      <c r="C925" s="111"/>
      <c r="D925" s="109"/>
    </row>
    <row r="926" hidden="1" spans="1:4">
      <c r="A926" s="139" t="s">
        <v>732</v>
      </c>
      <c r="B926" s="108"/>
      <c r="C926" s="111"/>
      <c r="D926" s="109"/>
    </row>
    <row r="927" hidden="1" spans="1:4">
      <c r="A927" s="139" t="s">
        <v>733</v>
      </c>
      <c r="B927" s="108"/>
      <c r="C927" s="111"/>
      <c r="D927" s="109"/>
    </row>
    <row r="928" spans="1:4">
      <c r="A928" s="138" t="s">
        <v>734</v>
      </c>
      <c r="B928" s="108">
        <v>4</v>
      </c>
      <c r="C928" s="106">
        <v>5</v>
      </c>
      <c r="D928" s="109">
        <f>C928/B928</f>
        <v>1.25</v>
      </c>
    </row>
    <row r="929" hidden="1" spans="1:4">
      <c r="A929" s="137" t="s">
        <v>735</v>
      </c>
      <c r="B929" s="105"/>
      <c r="C929" s="120"/>
      <c r="D929" s="107"/>
    </row>
    <row r="930" hidden="1" spans="1:4">
      <c r="A930" s="139" t="s">
        <v>33</v>
      </c>
      <c r="B930" s="108"/>
      <c r="C930" s="111"/>
      <c r="D930" s="109"/>
    </row>
    <row r="931" hidden="1" spans="1:4">
      <c r="A931" s="139" t="s">
        <v>34</v>
      </c>
      <c r="B931" s="108"/>
      <c r="C931" s="111"/>
      <c r="D931" s="109"/>
    </row>
    <row r="932" hidden="1" spans="1:4">
      <c r="A932" s="139" t="s">
        <v>35</v>
      </c>
      <c r="B932" s="108"/>
      <c r="C932" s="111"/>
      <c r="D932" s="109"/>
    </row>
    <row r="933" hidden="1" spans="1:4">
      <c r="A933" s="139" t="s">
        <v>736</v>
      </c>
      <c r="B933" s="108"/>
      <c r="C933" s="111"/>
      <c r="D933" s="109"/>
    </row>
    <row r="934" hidden="1" spans="1:4">
      <c r="A934" s="139" t="s">
        <v>737</v>
      </c>
      <c r="B934" s="108"/>
      <c r="C934" s="111"/>
      <c r="D934" s="109"/>
    </row>
    <row r="935" hidden="1" spans="1:4">
      <c r="A935" s="139" t="s">
        <v>738</v>
      </c>
      <c r="B935" s="108"/>
      <c r="C935" s="111"/>
      <c r="D935" s="109"/>
    </row>
    <row r="936" hidden="1" spans="1:4">
      <c r="A936" s="139" t="s">
        <v>739</v>
      </c>
      <c r="B936" s="108"/>
      <c r="C936" s="111"/>
      <c r="D936" s="109"/>
    </row>
    <row r="937" hidden="1" spans="1:4">
      <c r="A937" s="139" t="s">
        <v>740</v>
      </c>
      <c r="B937" s="108"/>
      <c r="C937" s="111"/>
      <c r="D937" s="109"/>
    </row>
    <row r="938" hidden="1" spans="1:4">
      <c r="A938" s="139" t="s">
        <v>741</v>
      </c>
      <c r="B938" s="108"/>
      <c r="C938" s="111"/>
      <c r="D938" s="109"/>
    </row>
    <row r="939" hidden="1" spans="1:4">
      <c r="A939" s="137" t="s">
        <v>742</v>
      </c>
      <c r="B939" s="105"/>
      <c r="C939" s="120"/>
      <c r="D939" s="107"/>
    </row>
    <row r="940" hidden="1" spans="1:4">
      <c r="A940" s="139" t="s">
        <v>33</v>
      </c>
      <c r="B940" s="108"/>
      <c r="C940" s="111"/>
      <c r="D940" s="109"/>
    </row>
    <row r="941" hidden="1" spans="1:4">
      <c r="A941" s="139" t="s">
        <v>34</v>
      </c>
      <c r="B941" s="108"/>
      <c r="C941" s="111"/>
      <c r="D941" s="109"/>
    </row>
    <row r="942" hidden="1" spans="1:4">
      <c r="A942" s="139" t="s">
        <v>35</v>
      </c>
      <c r="B942" s="108"/>
      <c r="C942" s="111"/>
      <c r="D942" s="109"/>
    </row>
    <row r="943" hidden="1" spans="1:4">
      <c r="A943" s="139" t="s">
        <v>743</v>
      </c>
      <c r="B943" s="108"/>
      <c r="C943" s="111"/>
      <c r="D943" s="109"/>
    </row>
    <row r="944" hidden="1" spans="1:4">
      <c r="A944" s="139" t="s">
        <v>744</v>
      </c>
      <c r="B944" s="108"/>
      <c r="C944" s="111"/>
      <c r="D944" s="109"/>
    </row>
    <row r="945" hidden="1" spans="1:4">
      <c r="A945" s="139" t="s">
        <v>745</v>
      </c>
      <c r="B945" s="108"/>
      <c r="C945" s="111"/>
      <c r="D945" s="109"/>
    </row>
    <row r="946" hidden="1" spans="1:4">
      <c r="A946" s="139" t="s">
        <v>746</v>
      </c>
      <c r="B946" s="108"/>
      <c r="C946" s="111"/>
      <c r="D946" s="109"/>
    </row>
    <row r="947" hidden="1" spans="1:4">
      <c r="A947" s="139" t="s">
        <v>747</v>
      </c>
      <c r="B947" s="108"/>
      <c r="C947" s="111"/>
      <c r="D947" s="109"/>
    </row>
    <row r="948" hidden="1" spans="1:4">
      <c r="A948" s="139" t="s">
        <v>748</v>
      </c>
      <c r="B948" s="108"/>
      <c r="C948" s="111"/>
      <c r="D948" s="109"/>
    </row>
    <row r="949" spans="1:4">
      <c r="A949" s="138" t="s">
        <v>749</v>
      </c>
      <c r="B949" s="105">
        <f>SUM(B950:B953)</f>
        <v>81</v>
      </c>
      <c r="C949" s="106">
        <f>SUM(C950:C953)</f>
        <v>0</v>
      </c>
      <c r="D949" s="121">
        <v>0</v>
      </c>
    </row>
    <row r="950" hidden="1" spans="1:4">
      <c r="A950" s="139" t="s">
        <v>750</v>
      </c>
      <c r="B950" s="108"/>
      <c r="C950" s="111"/>
      <c r="D950" s="109"/>
    </row>
    <row r="951" spans="1:4">
      <c r="A951" s="138" t="s">
        <v>751</v>
      </c>
      <c r="B951" s="108">
        <v>12</v>
      </c>
      <c r="C951" s="106"/>
      <c r="D951" s="114">
        <v>0</v>
      </c>
    </row>
    <row r="952" spans="1:4">
      <c r="A952" s="138" t="s">
        <v>752</v>
      </c>
      <c r="B952" s="108">
        <v>69</v>
      </c>
      <c r="C952" s="106"/>
      <c r="D952" s="114">
        <v>0</v>
      </c>
    </row>
    <row r="953" hidden="1" spans="1:4">
      <c r="A953" s="139" t="s">
        <v>753</v>
      </c>
      <c r="B953" s="108"/>
      <c r="C953" s="111"/>
      <c r="D953" s="109"/>
    </row>
    <row r="954" hidden="1" spans="1:4">
      <c r="A954" s="137" t="s">
        <v>754</v>
      </c>
      <c r="B954" s="105"/>
      <c r="C954" s="120"/>
      <c r="D954" s="107"/>
    </row>
    <row r="955" hidden="1" spans="1:4">
      <c r="A955" s="139" t="s">
        <v>33</v>
      </c>
      <c r="B955" s="108"/>
      <c r="C955" s="111"/>
      <c r="D955" s="109"/>
    </row>
    <row r="956" hidden="1" spans="1:4">
      <c r="A956" s="139" t="s">
        <v>34</v>
      </c>
      <c r="B956" s="108"/>
      <c r="C956" s="111"/>
      <c r="D956" s="109"/>
    </row>
    <row r="957" hidden="1" spans="1:4">
      <c r="A957" s="139" t="s">
        <v>35</v>
      </c>
      <c r="B957" s="108"/>
      <c r="C957" s="111"/>
      <c r="D957" s="109"/>
    </row>
    <row r="958" hidden="1" spans="1:4">
      <c r="A958" s="139" t="s">
        <v>740</v>
      </c>
      <c r="B958" s="108"/>
      <c r="C958" s="111"/>
      <c r="D958" s="109"/>
    </row>
    <row r="959" hidden="1" spans="1:4">
      <c r="A959" s="139" t="s">
        <v>755</v>
      </c>
      <c r="B959" s="108"/>
      <c r="C959" s="111"/>
      <c r="D959" s="109"/>
    </row>
    <row r="960" hidden="1" spans="1:4">
      <c r="A960" s="139" t="s">
        <v>756</v>
      </c>
      <c r="B960" s="108"/>
      <c r="C960" s="111"/>
      <c r="D960" s="109"/>
    </row>
    <row r="961" spans="1:4">
      <c r="A961" s="138" t="s">
        <v>757</v>
      </c>
      <c r="B961" s="105">
        <f>SUM(B962:B965)</f>
        <v>228</v>
      </c>
      <c r="C961" s="106">
        <f>SUM(C962:C965)</f>
        <v>0</v>
      </c>
      <c r="D961" s="121">
        <v>0</v>
      </c>
    </row>
    <row r="962" hidden="1" spans="1:4">
      <c r="A962" s="139" t="s">
        <v>758</v>
      </c>
      <c r="B962" s="108"/>
      <c r="C962" s="111"/>
      <c r="D962" s="109"/>
    </row>
    <row r="963" spans="1:4">
      <c r="A963" s="138" t="s">
        <v>759</v>
      </c>
      <c r="B963" s="108">
        <v>228</v>
      </c>
      <c r="C963" s="106"/>
      <c r="D963" s="114">
        <v>0</v>
      </c>
    </row>
    <row r="964" hidden="1" spans="1:4">
      <c r="A964" s="139" t="s">
        <v>760</v>
      </c>
      <c r="B964" s="108"/>
      <c r="C964" s="111"/>
      <c r="D964" s="109"/>
    </row>
    <row r="965" hidden="1" spans="1:4">
      <c r="A965" s="139" t="s">
        <v>761</v>
      </c>
      <c r="B965" s="108"/>
      <c r="C965" s="111"/>
      <c r="D965" s="109"/>
    </row>
    <row r="966" spans="1:4">
      <c r="A966" s="138" t="s">
        <v>762</v>
      </c>
      <c r="B966" s="105">
        <f>SUM(B967:B968)</f>
        <v>136</v>
      </c>
      <c r="C966" s="106">
        <f>SUM(C967:C968)</f>
        <v>300</v>
      </c>
      <c r="D966" s="107">
        <f t="shared" ref="D966:D969" si="76">C966/B966</f>
        <v>2.20588235294118</v>
      </c>
    </row>
    <row r="967" spans="1:4">
      <c r="A967" s="138" t="s">
        <v>763</v>
      </c>
      <c r="B967" s="108">
        <v>136</v>
      </c>
      <c r="C967" s="106">
        <v>300</v>
      </c>
      <c r="D967" s="109">
        <f t="shared" si="76"/>
        <v>2.20588235294118</v>
      </c>
    </row>
    <row r="968" hidden="1" spans="1:4">
      <c r="A968" s="139" t="s">
        <v>764</v>
      </c>
      <c r="B968" s="108"/>
      <c r="C968" s="111"/>
      <c r="D968" s="109"/>
    </row>
    <row r="969" spans="1:4">
      <c r="A969" s="138" t="s">
        <v>765</v>
      </c>
      <c r="B969" s="101">
        <f>B970+B980+B996+B1001+B1012+B1019+B1027</f>
        <v>4973</v>
      </c>
      <c r="C969" s="106">
        <f>C970+C980+C996+C1001+C1012+C1019+C1027</f>
        <v>5255</v>
      </c>
      <c r="D969" s="103">
        <f t="shared" si="76"/>
        <v>1.05670621355319</v>
      </c>
    </row>
    <row r="970" hidden="1" spans="1:4">
      <c r="A970" s="137" t="s">
        <v>766</v>
      </c>
      <c r="B970" s="105"/>
      <c r="C970" s="120"/>
      <c r="D970" s="107"/>
    </row>
    <row r="971" hidden="1" spans="1:4">
      <c r="A971" s="139" t="s">
        <v>33</v>
      </c>
      <c r="B971" s="108"/>
      <c r="C971" s="111"/>
      <c r="D971" s="109"/>
    </row>
    <row r="972" hidden="1" spans="1:4">
      <c r="A972" s="139" t="s">
        <v>34</v>
      </c>
      <c r="B972" s="108"/>
      <c r="C972" s="111"/>
      <c r="D972" s="109"/>
    </row>
    <row r="973" hidden="1" spans="1:4">
      <c r="A973" s="139" t="s">
        <v>35</v>
      </c>
      <c r="B973" s="108"/>
      <c r="C973" s="111"/>
      <c r="D973" s="109"/>
    </row>
    <row r="974" hidden="1" spans="1:4">
      <c r="A974" s="139" t="s">
        <v>767</v>
      </c>
      <c r="B974" s="108"/>
      <c r="C974" s="111"/>
      <c r="D974" s="109"/>
    </row>
    <row r="975" hidden="1" spans="1:4">
      <c r="A975" s="139" t="s">
        <v>768</v>
      </c>
      <c r="B975" s="108"/>
      <c r="C975" s="111"/>
      <c r="D975" s="109"/>
    </row>
    <row r="976" hidden="1" spans="1:4">
      <c r="A976" s="139" t="s">
        <v>769</v>
      </c>
      <c r="B976" s="108"/>
      <c r="C976" s="111"/>
      <c r="D976" s="109"/>
    </row>
    <row r="977" hidden="1" spans="1:4">
      <c r="A977" s="139" t="s">
        <v>770</v>
      </c>
      <c r="B977" s="108"/>
      <c r="C977" s="111"/>
      <c r="D977" s="109"/>
    </row>
    <row r="978" hidden="1" spans="1:4">
      <c r="A978" s="139" t="s">
        <v>771</v>
      </c>
      <c r="B978" s="108"/>
      <c r="C978" s="111"/>
      <c r="D978" s="109"/>
    </row>
    <row r="979" hidden="1" spans="1:4">
      <c r="A979" s="139" t="s">
        <v>772</v>
      </c>
      <c r="B979" s="108"/>
      <c r="C979" s="111"/>
      <c r="D979" s="109"/>
    </row>
    <row r="980" hidden="1" spans="1:4">
      <c r="A980" s="137" t="s">
        <v>773</v>
      </c>
      <c r="B980" s="105"/>
      <c r="C980" s="120"/>
      <c r="D980" s="107"/>
    </row>
    <row r="981" hidden="1" spans="1:4">
      <c r="A981" s="139" t="s">
        <v>33</v>
      </c>
      <c r="B981" s="108"/>
      <c r="C981" s="111"/>
      <c r="D981" s="109"/>
    </row>
    <row r="982" hidden="1" spans="1:4">
      <c r="A982" s="139" t="s">
        <v>34</v>
      </c>
      <c r="B982" s="108"/>
      <c r="C982" s="111"/>
      <c r="D982" s="109"/>
    </row>
    <row r="983" hidden="1" spans="1:4">
      <c r="A983" s="139" t="s">
        <v>35</v>
      </c>
      <c r="B983" s="108"/>
      <c r="C983" s="111"/>
      <c r="D983" s="109"/>
    </row>
    <row r="984" hidden="1" spans="1:4">
      <c r="A984" s="139" t="s">
        <v>774</v>
      </c>
      <c r="B984" s="108"/>
      <c r="C984" s="111"/>
      <c r="D984" s="109"/>
    </row>
    <row r="985" hidden="1" spans="1:4">
      <c r="A985" s="139" t="s">
        <v>775</v>
      </c>
      <c r="B985" s="108"/>
      <c r="C985" s="111"/>
      <c r="D985" s="109"/>
    </row>
    <row r="986" hidden="1" spans="1:4">
      <c r="A986" s="139" t="s">
        <v>776</v>
      </c>
      <c r="B986" s="108"/>
      <c r="C986" s="111"/>
      <c r="D986" s="109"/>
    </row>
    <row r="987" hidden="1" spans="1:4">
      <c r="A987" s="139" t="s">
        <v>777</v>
      </c>
      <c r="B987" s="108"/>
      <c r="C987" s="111"/>
      <c r="D987" s="109"/>
    </row>
    <row r="988" hidden="1" spans="1:4">
      <c r="A988" s="139" t="s">
        <v>778</v>
      </c>
      <c r="B988" s="108"/>
      <c r="C988" s="111"/>
      <c r="D988" s="109"/>
    </row>
    <row r="989" hidden="1" spans="1:4">
      <c r="A989" s="139" t="s">
        <v>779</v>
      </c>
      <c r="B989" s="108"/>
      <c r="C989" s="111"/>
      <c r="D989" s="109"/>
    </row>
    <row r="990" hidden="1" spans="1:4">
      <c r="A990" s="139" t="s">
        <v>780</v>
      </c>
      <c r="B990" s="108"/>
      <c r="C990" s="111"/>
      <c r="D990" s="109"/>
    </row>
    <row r="991" hidden="1" spans="1:4">
      <c r="A991" s="139" t="s">
        <v>781</v>
      </c>
      <c r="B991" s="108"/>
      <c r="C991" s="111"/>
      <c r="D991" s="109"/>
    </row>
    <row r="992" hidden="1" spans="1:4">
      <c r="A992" s="139" t="s">
        <v>782</v>
      </c>
      <c r="B992" s="108"/>
      <c r="C992" s="111"/>
      <c r="D992" s="109"/>
    </row>
    <row r="993" hidden="1" spans="1:4">
      <c r="A993" s="139" t="s">
        <v>783</v>
      </c>
      <c r="B993" s="108"/>
      <c r="C993" s="111"/>
      <c r="D993" s="109"/>
    </row>
    <row r="994" hidden="1" spans="1:4">
      <c r="A994" s="139" t="s">
        <v>784</v>
      </c>
      <c r="B994" s="108"/>
      <c r="C994" s="111"/>
      <c r="D994" s="109"/>
    </row>
    <row r="995" hidden="1" spans="1:4">
      <c r="A995" s="139" t="s">
        <v>785</v>
      </c>
      <c r="B995" s="108"/>
      <c r="C995" s="111"/>
      <c r="D995" s="109"/>
    </row>
    <row r="996" hidden="1" spans="1:4">
      <c r="A996" s="137" t="s">
        <v>786</v>
      </c>
      <c r="B996" s="105"/>
      <c r="C996" s="120"/>
      <c r="D996" s="107"/>
    </row>
    <row r="997" hidden="1" spans="1:4">
      <c r="A997" s="139" t="s">
        <v>33</v>
      </c>
      <c r="B997" s="108"/>
      <c r="C997" s="111"/>
      <c r="D997" s="109"/>
    </row>
    <row r="998" hidden="1" spans="1:4">
      <c r="A998" s="139" t="s">
        <v>34</v>
      </c>
      <c r="B998" s="108"/>
      <c r="C998" s="111"/>
      <c r="D998" s="109"/>
    </row>
    <row r="999" hidden="1" spans="1:4">
      <c r="A999" s="139" t="s">
        <v>35</v>
      </c>
      <c r="B999" s="108"/>
      <c r="C999" s="111"/>
      <c r="D999" s="109"/>
    </row>
    <row r="1000" hidden="1" spans="1:4">
      <c r="A1000" s="139" t="s">
        <v>787</v>
      </c>
      <c r="B1000" s="108"/>
      <c r="C1000" s="111"/>
      <c r="D1000" s="109"/>
    </row>
    <row r="1001" spans="1:4">
      <c r="A1001" s="138" t="s">
        <v>788</v>
      </c>
      <c r="B1001" s="105">
        <f>SUM(B1002:B1011)</f>
        <v>2536</v>
      </c>
      <c r="C1001" s="106">
        <f>SUM(C1002:C1011)</f>
        <v>2855</v>
      </c>
      <c r="D1001" s="107">
        <f t="shared" ref="D1001:D1003" si="77">C1001/B1001</f>
        <v>1.12578864353312</v>
      </c>
    </row>
    <row r="1002" spans="1:4">
      <c r="A1002" s="138" t="s">
        <v>33</v>
      </c>
      <c r="B1002" s="108">
        <v>268</v>
      </c>
      <c r="C1002" s="106">
        <v>475</v>
      </c>
      <c r="D1002" s="109">
        <f t="shared" si="77"/>
        <v>1.77238805970149</v>
      </c>
    </row>
    <row r="1003" spans="1:4">
      <c r="A1003" s="138" t="s">
        <v>34</v>
      </c>
      <c r="B1003" s="108">
        <v>1114</v>
      </c>
      <c r="C1003" s="106">
        <v>1880</v>
      </c>
      <c r="D1003" s="109">
        <f t="shared" si="77"/>
        <v>1.68761220825853</v>
      </c>
    </row>
    <row r="1004" hidden="1" spans="1:4">
      <c r="A1004" s="139" t="s">
        <v>35</v>
      </c>
      <c r="B1004" s="108"/>
      <c r="C1004" s="111" t="s">
        <v>789</v>
      </c>
      <c r="D1004" s="109"/>
    </row>
    <row r="1005" hidden="1" spans="1:4">
      <c r="A1005" s="139" t="s">
        <v>790</v>
      </c>
      <c r="B1005" s="108"/>
      <c r="C1005" s="111"/>
      <c r="D1005" s="109"/>
    </row>
    <row r="1006" hidden="1" spans="1:4">
      <c r="A1006" s="139" t="s">
        <v>791</v>
      </c>
      <c r="B1006" s="108"/>
      <c r="C1006" s="111"/>
      <c r="D1006" s="109"/>
    </row>
    <row r="1007" hidden="1" spans="1:4">
      <c r="A1007" s="139" t="s">
        <v>792</v>
      </c>
      <c r="B1007" s="108"/>
      <c r="C1007" s="111"/>
      <c r="D1007" s="109"/>
    </row>
    <row r="1008" spans="1:4">
      <c r="A1008" s="138" t="s">
        <v>793</v>
      </c>
      <c r="B1008" s="108">
        <v>4</v>
      </c>
      <c r="C1008" s="106"/>
      <c r="D1008" s="114">
        <v>0</v>
      </c>
    </row>
    <row r="1009" hidden="1" spans="1:4">
      <c r="A1009" s="139" t="s">
        <v>794</v>
      </c>
      <c r="B1009" s="108"/>
      <c r="C1009" s="111"/>
      <c r="D1009" s="109"/>
    </row>
    <row r="1010" hidden="1" spans="1:4">
      <c r="A1010" s="139" t="s">
        <v>42</v>
      </c>
      <c r="B1010" s="108"/>
      <c r="C1010" s="111"/>
      <c r="D1010" s="109"/>
    </row>
    <row r="1011" spans="1:4">
      <c r="A1011" s="138" t="s">
        <v>795</v>
      </c>
      <c r="B1011" s="108">
        <v>1150</v>
      </c>
      <c r="C1011" s="106">
        <v>500</v>
      </c>
      <c r="D1011" s="109">
        <f>C1011/B1011</f>
        <v>0.434782608695652</v>
      </c>
    </row>
    <row r="1012" hidden="1" spans="1:4">
      <c r="A1012" s="137" t="s">
        <v>796</v>
      </c>
      <c r="B1012" s="105"/>
      <c r="C1012" s="120"/>
      <c r="D1012" s="107"/>
    </row>
    <row r="1013" hidden="1" spans="1:4">
      <c r="A1013" s="139" t="s">
        <v>33</v>
      </c>
      <c r="B1013" s="108"/>
      <c r="C1013" s="111"/>
      <c r="D1013" s="109"/>
    </row>
    <row r="1014" hidden="1" spans="1:4">
      <c r="A1014" s="139" t="s">
        <v>34</v>
      </c>
      <c r="B1014" s="108"/>
      <c r="C1014" s="111"/>
      <c r="D1014" s="109"/>
    </row>
    <row r="1015" hidden="1" spans="1:4">
      <c r="A1015" s="139" t="s">
        <v>35</v>
      </c>
      <c r="B1015" s="108"/>
      <c r="C1015" s="111"/>
      <c r="D1015" s="109"/>
    </row>
    <row r="1016" hidden="1" spans="1:4">
      <c r="A1016" s="139" t="s">
        <v>797</v>
      </c>
      <c r="B1016" s="108"/>
      <c r="C1016" s="111"/>
      <c r="D1016" s="109"/>
    </row>
    <row r="1017" hidden="1" spans="1:4">
      <c r="A1017" s="139" t="s">
        <v>798</v>
      </c>
      <c r="B1017" s="108"/>
      <c r="C1017" s="111"/>
      <c r="D1017" s="109"/>
    </row>
    <row r="1018" hidden="1" spans="1:4">
      <c r="A1018" s="139" t="s">
        <v>799</v>
      </c>
      <c r="B1018" s="108"/>
      <c r="C1018" s="111"/>
      <c r="D1018" s="109"/>
    </row>
    <row r="1019" spans="1:4">
      <c r="A1019" s="138" t="s">
        <v>800</v>
      </c>
      <c r="B1019" s="105">
        <f>SUM(B1020:B1026)</f>
        <v>2437</v>
      </c>
      <c r="C1019" s="106">
        <f>SUM(C1020:C1026)</f>
        <v>2400</v>
      </c>
      <c r="D1019" s="107">
        <f>C1019/B1019</f>
        <v>0.984817398440706</v>
      </c>
    </row>
    <row r="1020" spans="1:4">
      <c r="A1020" s="138" t="s">
        <v>33</v>
      </c>
      <c r="B1020" s="108">
        <v>1</v>
      </c>
      <c r="C1020" s="106"/>
      <c r="D1020" s="114">
        <v>0</v>
      </c>
    </row>
    <row r="1021" hidden="1" spans="1:4">
      <c r="A1021" s="139" t="s">
        <v>34</v>
      </c>
      <c r="B1021" s="108"/>
      <c r="C1021" s="111"/>
      <c r="D1021" s="109"/>
    </row>
    <row r="1022" hidden="1" spans="1:4">
      <c r="A1022" s="139" t="s">
        <v>35</v>
      </c>
      <c r="B1022" s="108"/>
      <c r="C1022" s="111"/>
      <c r="D1022" s="109"/>
    </row>
    <row r="1023" hidden="1" spans="1:4">
      <c r="A1023" s="139" t="s">
        <v>801</v>
      </c>
      <c r="B1023" s="108"/>
      <c r="C1023" s="111"/>
      <c r="D1023" s="109"/>
    </row>
    <row r="1024" spans="1:4">
      <c r="A1024" s="138" t="s">
        <v>802</v>
      </c>
      <c r="B1024" s="108">
        <v>1000</v>
      </c>
      <c r="C1024" s="106">
        <v>1000</v>
      </c>
      <c r="D1024" s="109">
        <f>C1024/B1024</f>
        <v>1</v>
      </c>
    </row>
    <row r="1025" hidden="1" spans="1:4">
      <c r="A1025" s="139" t="s">
        <v>803</v>
      </c>
      <c r="B1025" s="108"/>
      <c r="C1025" s="111"/>
      <c r="D1025" s="109"/>
    </row>
    <row r="1026" spans="1:4">
      <c r="A1026" s="138" t="s">
        <v>804</v>
      </c>
      <c r="B1026" s="108">
        <v>1436</v>
      </c>
      <c r="C1026" s="106">
        <v>1400</v>
      </c>
      <c r="D1026" s="109">
        <f>C1026/B1026</f>
        <v>0.974930362116992</v>
      </c>
    </row>
    <row r="1027" hidden="1" spans="1:4">
      <c r="A1027" s="137" t="s">
        <v>805</v>
      </c>
      <c r="B1027" s="105"/>
      <c r="C1027" s="120"/>
      <c r="D1027" s="107"/>
    </row>
    <row r="1028" hidden="1" spans="1:4">
      <c r="A1028" s="139" t="s">
        <v>806</v>
      </c>
      <c r="B1028" s="108"/>
      <c r="C1028" s="111"/>
      <c r="D1028" s="109"/>
    </row>
    <row r="1029" hidden="1" spans="1:4">
      <c r="A1029" s="139" t="s">
        <v>807</v>
      </c>
      <c r="B1029" s="108"/>
      <c r="C1029" s="111"/>
      <c r="D1029" s="109"/>
    </row>
    <row r="1030" hidden="1" spans="1:4">
      <c r="A1030" s="139" t="s">
        <v>808</v>
      </c>
      <c r="B1030" s="108"/>
      <c r="C1030" s="111"/>
      <c r="D1030" s="109"/>
    </row>
    <row r="1031" hidden="1" spans="1:4">
      <c r="A1031" s="139" t="s">
        <v>809</v>
      </c>
      <c r="B1031" s="108"/>
      <c r="C1031" s="111"/>
      <c r="D1031" s="109"/>
    </row>
    <row r="1032" hidden="1" spans="1:4">
      <c r="A1032" s="139" t="s">
        <v>810</v>
      </c>
      <c r="B1032" s="108"/>
      <c r="C1032" s="111"/>
      <c r="D1032" s="109"/>
    </row>
    <row r="1033" spans="1:4">
      <c r="A1033" s="138" t="s">
        <v>811</v>
      </c>
      <c r="B1033" s="101">
        <f>B1034+B1044+B1050</f>
        <v>968</v>
      </c>
      <c r="C1033" s="106">
        <f>C1034+C1044+C1050</f>
        <v>586</v>
      </c>
      <c r="D1033" s="103">
        <f t="shared" ref="D1033:D1036" si="78">C1033/B1033</f>
        <v>0.605371900826446</v>
      </c>
    </row>
    <row r="1034" spans="1:4">
      <c r="A1034" s="138" t="s">
        <v>812</v>
      </c>
      <c r="B1034" s="105">
        <f>SUM(B1035:B1043)</f>
        <v>377</v>
      </c>
      <c r="C1034" s="106">
        <f>SUM(C1035:C1043)</f>
        <v>286</v>
      </c>
      <c r="D1034" s="107">
        <f t="shared" si="78"/>
        <v>0.758620689655172</v>
      </c>
    </row>
    <row r="1035" spans="1:4">
      <c r="A1035" s="138" t="s">
        <v>33</v>
      </c>
      <c r="B1035" s="108">
        <v>320</v>
      </c>
      <c r="C1035" s="106">
        <v>262</v>
      </c>
      <c r="D1035" s="109">
        <f t="shared" si="78"/>
        <v>0.81875</v>
      </c>
    </row>
    <row r="1036" spans="1:4">
      <c r="A1036" s="138" t="s">
        <v>34</v>
      </c>
      <c r="B1036" s="108">
        <v>12</v>
      </c>
      <c r="C1036" s="106">
        <v>24</v>
      </c>
      <c r="D1036" s="109">
        <f t="shared" si="78"/>
        <v>2</v>
      </c>
    </row>
    <row r="1037" hidden="1" spans="1:4">
      <c r="A1037" s="139" t="s">
        <v>35</v>
      </c>
      <c r="B1037" s="108"/>
      <c r="C1037" s="111"/>
      <c r="D1037" s="109"/>
    </row>
    <row r="1038" hidden="1" spans="1:4">
      <c r="A1038" s="139" t="s">
        <v>813</v>
      </c>
      <c r="B1038" s="108"/>
      <c r="C1038" s="111"/>
      <c r="D1038" s="109"/>
    </row>
    <row r="1039" hidden="1" spans="1:4">
      <c r="A1039" s="139" t="s">
        <v>814</v>
      </c>
      <c r="B1039" s="108"/>
      <c r="C1039" s="111"/>
      <c r="D1039" s="109"/>
    </row>
    <row r="1040" hidden="1" spans="1:4">
      <c r="A1040" s="139" t="s">
        <v>815</v>
      </c>
      <c r="B1040" s="108"/>
      <c r="C1040" s="111"/>
      <c r="D1040" s="109"/>
    </row>
    <row r="1041" hidden="1" spans="1:4">
      <c r="A1041" s="139" t="s">
        <v>816</v>
      </c>
      <c r="B1041" s="108"/>
      <c r="C1041" s="111"/>
      <c r="D1041" s="109"/>
    </row>
    <row r="1042" hidden="1" spans="1:4">
      <c r="A1042" s="139" t="s">
        <v>42</v>
      </c>
      <c r="B1042" s="108"/>
      <c r="C1042" s="111"/>
      <c r="D1042" s="109"/>
    </row>
    <row r="1043" spans="1:4">
      <c r="A1043" s="138" t="s">
        <v>817</v>
      </c>
      <c r="B1043" s="108">
        <v>45</v>
      </c>
      <c r="C1043" s="106"/>
      <c r="D1043" s="114">
        <v>0</v>
      </c>
    </row>
    <row r="1044" spans="1:4">
      <c r="A1044" s="138" t="s">
        <v>818</v>
      </c>
      <c r="B1044" s="105">
        <f>SUM(B1045:B1049)</f>
        <v>479</v>
      </c>
      <c r="C1044" s="106">
        <f>SUM(C1045:C1049)</f>
        <v>300</v>
      </c>
      <c r="D1044" s="107">
        <f>C1044/B1044</f>
        <v>0.626304801670146</v>
      </c>
    </row>
    <row r="1045" hidden="1" spans="1:4">
      <c r="A1045" s="139" t="s">
        <v>33</v>
      </c>
      <c r="B1045" s="108"/>
      <c r="C1045" s="111"/>
      <c r="D1045" s="109"/>
    </row>
    <row r="1046" hidden="1" spans="1:4">
      <c r="A1046" s="139" t="s">
        <v>34</v>
      </c>
      <c r="B1046" s="108"/>
      <c r="C1046" s="111"/>
      <c r="D1046" s="109"/>
    </row>
    <row r="1047" hidden="1" spans="1:4">
      <c r="A1047" s="139" t="s">
        <v>35</v>
      </c>
      <c r="B1047" s="108"/>
      <c r="C1047" s="111"/>
      <c r="D1047" s="109"/>
    </row>
    <row r="1048" hidden="1" spans="1:4">
      <c r="A1048" s="139" t="s">
        <v>819</v>
      </c>
      <c r="B1048" s="108"/>
      <c r="C1048" s="111"/>
      <c r="D1048" s="109"/>
    </row>
    <row r="1049" spans="1:4">
      <c r="A1049" s="138" t="s">
        <v>820</v>
      </c>
      <c r="B1049" s="108">
        <v>479</v>
      </c>
      <c r="C1049" s="106">
        <v>300</v>
      </c>
      <c r="D1049" s="109">
        <f>C1049/B1049</f>
        <v>0.626304801670146</v>
      </c>
    </row>
    <row r="1050" spans="1:4">
      <c r="A1050" s="138" t="s">
        <v>821</v>
      </c>
      <c r="B1050" s="105">
        <f>SUM(B1051:B1052)</f>
        <v>112</v>
      </c>
      <c r="C1050" s="106">
        <f>SUM(C1051:C1052)</f>
        <v>0</v>
      </c>
      <c r="D1050" s="121">
        <v>0</v>
      </c>
    </row>
    <row r="1051" hidden="1" spans="1:4">
      <c r="A1051" s="139" t="s">
        <v>822</v>
      </c>
      <c r="B1051" s="108"/>
      <c r="C1051" s="111"/>
      <c r="D1051" s="109"/>
    </row>
    <row r="1052" spans="1:4">
      <c r="A1052" s="138" t="s">
        <v>823</v>
      </c>
      <c r="B1052" s="108">
        <v>112</v>
      </c>
      <c r="C1052" s="106"/>
      <c r="D1052" s="114">
        <v>0</v>
      </c>
    </row>
    <row r="1053" spans="1:4">
      <c r="A1053" s="138" t="s">
        <v>824</v>
      </c>
      <c r="B1053" s="101">
        <f>B1054+B1061+B1071+B1077+B1080</f>
        <v>63</v>
      </c>
      <c r="C1053" s="106">
        <f>C1054+C1061+C1071+C1077+C1080</f>
        <v>60</v>
      </c>
      <c r="D1053" s="103">
        <f>C1053/B1053</f>
        <v>0.952380952380952</v>
      </c>
    </row>
    <row r="1054" hidden="1" spans="1:4">
      <c r="A1054" s="137" t="s">
        <v>825</v>
      </c>
      <c r="B1054" s="105"/>
      <c r="C1054" s="120"/>
      <c r="D1054" s="107"/>
    </row>
    <row r="1055" hidden="1" spans="1:4">
      <c r="A1055" s="139" t="s">
        <v>33</v>
      </c>
      <c r="B1055" s="108"/>
      <c r="C1055" s="111"/>
      <c r="D1055" s="109"/>
    </row>
    <row r="1056" hidden="1" spans="1:4">
      <c r="A1056" s="139" t="s">
        <v>34</v>
      </c>
      <c r="B1056" s="108"/>
      <c r="C1056" s="111"/>
      <c r="D1056" s="109"/>
    </row>
    <row r="1057" hidden="1" spans="1:4">
      <c r="A1057" s="139" t="s">
        <v>35</v>
      </c>
      <c r="B1057" s="108"/>
      <c r="C1057" s="111"/>
      <c r="D1057" s="109"/>
    </row>
    <row r="1058" hidden="1" spans="1:4">
      <c r="A1058" s="139" t="s">
        <v>826</v>
      </c>
      <c r="B1058" s="108"/>
      <c r="C1058" s="111"/>
      <c r="D1058" s="109"/>
    </row>
    <row r="1059" hidden="1" spans="1:4">
      <c r="A1059" s="139" t="s">
        <v>42</v>
      </c>
      <c r="B1059" s="108"/>
      <c r="C1059" s="111"/>
      <c r="D1059" s="109"/>
    </row>
    <row r="1060" hidden="1" spans="1:4">
      <c r="A1060" s="139" t="s">
        <v>827</v>
      </c>
      <c r="B1060" s="108"/>
      <c r="C1060" s="111"/>
      <c r="D1060" s="109"/>
    </row>
    <row r="1061" hidden="1" spans="1:4">
      <c r="A1061" s="137" t="s">
        <v>828</v>
      </c>
      <c r="B1061" s="105"/>
      <c r="C1061" s="120"/>
      <c r="D1061" s="107"/>
    </row>
    <row r="1062" hidden="1" spans="1:4">
      <c r="A1062" s="139" t="s">
        <v>829</v>
      </c>
      <c r="B1062" s="108"/>
      <c r="C1062" s="111"/>
      <c r="D1062" s="109"/>
    </row>
    <row r="1063" hidden="1" spans="1:4">
      <c r="A1063" s="139" t="s">
        <v>830</v>
      </c>
      <c r="B1063" s="108"/>
      <c r="C1063" s="111"/>
      <c r="D1063" s="109"/>
    </row>
    <row r="1064" hidden="1" spans="1:4">
      <c r="A1064" s="139" t="s">
        <v>831</v>
      </c>
      <c r="B1064" s="108"/>
      <c r="C1064" s="111"/>
      <c r="D1064" s="109"/>
    </row>
    <row r="1065" hidden="1" spans="1:4">
      <c r="A1065" s="139" t="s">
        <v>832</v>
      </c>
      <c r="B1065" s="108"/>
      <c r="C1065" s="111"/>
      <c r="D1065" s="109"/>
    </row>
    <row r="1066" hidden="1" spans="1:4">
      <c r="A1066" s="139" t="s">
        <v>833</v>
      </c>
      <c r="B1066" s="108"/>
      <c r="C1066" s="111"/>
      <c r="D1066" s="109"/>
    </row>
    <row r="1067" hidden="1" spans="1:4">
      <c r="A1067" s="139" t="s">
        <v>834</v>
      </c>
      <c r="B1067" s="108"/>
      <c r="C1067" s="111"/>
      <c r="D1067" s="109"/>
    </row>
    <row r="1068" hidden="1" spans="1:4">
      <c r="A1068" s="139" t="s">
        <v>835</v>
      </c>
      <c r="B1068" s="108"/>
      <c r="C1068" s="111"/>
      <c r="D1068" s="109"/>
    </row>
    <row r="1069" hidden="1" spans="1:4">
      <c r="A1069" s="139" t="s">
        <v>836</v>
      </c>
      <c r="B1069" s="108"/>
      <c r="C1069" s="111"/>
      <c r="D1069" s="109"/>
    </row>
    <row r="1070" hidden="1" spans="1:4">
      <c r="A1070" s="139" t="s">
        <v>837</v>
      </c>
      <c r="B1070" s="108"/>
      <c r="C1070" s="111"/>
      <c r="D1070" s="109"/>
    </row>
    <row r="1071" hidden="1" spans="1:4">
      <c r="A1071" s="137" t="s">
        <v>838</v>
      </c>
      <c r="B1071" s="105"/>
      <c r="C1071" s="120"/>
      <c r="D1071" s="107"/>
    </row>
    <row r="1072" hidden="1" spans="1:4">
      <c r="A1072" s="139" t="s">
        <v>839</v>
      </c>
      <c r="B1072" s="108"/>
      <c r="C1072" s="111"/>
      <c r="D1072" s="109"/>
    </row>
    <row r="1073" hidden="1" spans="1:4">
      <c r="A1073" s="140" t="s">
        <v>840</v>
      </c>
      <c r="B1073" s="108"/>
      <c r="C1073" s="111"/>
      <c r="D1073" s="109"/>
    </row>
    <row r="1074" hidden="1" spans="1:4">
      <c r="A1074" s="139" t="s">
        <v>841</v>
      </c>
      <c r="B1074" s="108"/>
      <c r="C1074" s="111"/>
      <c r="D1074" s="109"/>
    </row>
    <row r="1075" hidden="1" spans="1:4">
      <c r="A1075" s="139" t="s">
        <v>842</v>
      </c>
      <c r="B1075" s="108"/>
      <c r="C1075" s="111"/>
      <c r="D1075" s="109"/>
    </row>
    <row r="1076" hidden="1" spans="1:4">
      <c r="A1076" s="139" t="s">
        <v>843</v>
      </c>
      <c r="B1076" s="108"/>
      <c r="C1076" s="111"/>
      <c r="D1076" s="109"/>
    </row>
    <row r="1077" hidden="1" spans="1:4">
      <c r="A1077" s="137" t="s">
        <v>844</v>
      </c>
      <c r="B1077" s="105"/>
      <c r="C1077" s="120"/>
      <c r="D1077" s="107"/>
    </row>
    <row r="1078" hidden="1" spans="1:4">
      <c r="A1078" s="139" t="s">
        <v>845</v>
      </c>
      <c r="B1078" s="108"/>
      <c r="C1078" s="111"/>
      <c r="D1078" s="109"/>
    </row>
    <row r="1079" hidden="1" spans="1:4">
      <c r="A1079" s="139" t="s">
        <v>846</v>
      </c>
      <c r="B1079" s="108"/>
      <c r="C1079" s="111"/>
      <c r="D1079" s="109"/>
    </row>
    <row r="1080" spans="1:4">
      <c r="A1080" s="138" t="s">
        <v>847</v>
      </c>
      <c r="B1080" s="105">
        <f>SUM(B1081:B1082)</f>
        <v>63</v>
      </c>
      <c r="C1080" s="106">
        <f>SUM(C1081:C1082)</f>
        <v>60</v>
      </c>
      <c r="D1080" s="107">
        <f t="shared" ref="D1080:D1082" si="79">C1080/B1080</f>
        <v>0.952380952380952</v>
      </c>
    </row>
    <row r="1081" spans="1:4">
      <c r="A1081" s="138" t="s">
        <v>848</v>
      </c>
      <c r="B1081" s="108">
        <v>52</v>
      </c>
      <c r="C1081" s="106">
        <v>50</v>
      </c>
      <c r="D1081" s="109">
        <f t="shared" si="79"/>
        <v>0.961538461538462</v>
      </c>
    </row>
    <row r="1082" spans="1:4">
      <c r="A1082" s="138" t="s">
        <v>849</v>
      </c>
      <c r="B1082" s="108">
        <v>11</v>
      </c>
      <c r="C1082" s="106">
        <v>10</v>
      </c>
      <c r="D1082" s="109">
        <f t="shared" si="79"/>
        <v>0.909090909090909</v>
      </c>
    </row>
    <row r="1083" hidden="1" spans="1:4">
      <c r="A1083" s="141" t="s">
        <v>850</v>
      </c>
      <c r="B1083" s="101">
        <f>SUM(B1084:B1092)</f>
        <v>0</v>
      </c>
      <c r="C1083" s="132">
        <f>SUM(C1084:C1092)</f>
        <v>0</v>
      </c>
      <c r="D1083" s="103"/>
    </row>
    <row r="1084" hidden="1" spans="1:4">
      <c r="A1084" s="139" t="s">
        <v>851</v>
      </c>
      <c r="B1084" s="108"/>
      <c r="C1084" s="111"/>
      <c r="D1084" s="109"/>
    </row>
    <row r="1085" hidden="1" spans="1:4">
      <c r="A1085" s="139" t="s">
        <v>852</v>
      </c>
      <c r="B1085" s="108"/>
      <c r="C1085" s="111"/>
      <c r="D1085" s="109"/>
    </row>
    <row r="1086" hidden="1" spans="1:4">
      <c r="A1086" s="139" t="s">
        <v>853</v>
      </c>
      <c r="B1086" s="108"/>
      <c r="C1086" s="111"/>
      <c r="D1086" s="109"/>
    </row>
    <row r="1087" hidden="1" spans="1:4">
      <c r="A1087" s="139" t="s">
        <v>854</v>
      </c>
      <c r="B1087" s="108"/>
      <c r="C1087" s="111"/>
      <c r="D1087" s="109"/>
    </row>
    <row r="1088" hidden="1" spans="1:4">
      <c r="A1088" s="139" t="s">
        <v>855</v>
      </c>
      <c r="B1088" s="108"/>
      <c r="C1088" s="111"/>
      <c r="D1088" s="109"/>
    </row>
    <row r="1089" hidden="1" spans="1:4">
      <c r="A1089" s="139" t="s">
        <v>856</v>
      </c>
      <c r="B1089" s="108"/>
      <c r="C1089" s="111"/>
      <c r="D1089" s="109"/>
    </row>
    <row r="1090" hidden="1" spans="1:4">
      <c r="A1090" s="139" t="s">
        <v>857</v>
      </c>
      <c r="B1090" s="108"/>
      <c r="C1090" s="111"/>
      <c r="D1090" s="109"/>
    </row>
    <row r="1091" hidden="1" spans="1:4">
      <c r="A1091" s="139" t="s">
        <v>858</v>
      </c>
      <c r="B1091" s="108"/>
      <c r="C1091" s="111"/>
      <c r="D1091" s="109"/>
    </row>
    <row r="1092" hidden="1" spans="1:4">
      <c r="A1092" s="139" t="s">
        <v>859</v>
      </c>
      <c r="B1092" s="108"/>
      <c r="C1092" s="111"/>
      <c r="D1092" s="109"/>
    </row>
    <row r="1093" spans="1:4">
      <c r="A1093" s="138" t="s">
        <v>860</v>
      </c>
      <c r="B1093" s="101">
        <f>B1094+B1121+B1136</f>
        <v>2864</v>
      </c>
      <c r="C1093" s="106">
        <f>C1094+C1121+C1136</f>
        <v>2328</v>
      </c>
      <c r="D1093" s="103">
        <f t="shared" ref="D1093:D1096" si="80">C1093/B1093</f>
        <v>0.812849162011173</v>
      </c>
    </row>
    <row r="1094" spans="1:4">
      <c r="A1094" s="138" t="s">
        <v>861</v>
      </c>
      <c r="B1094" s="105">
        <f>SUM(B1095:B1120)</f>
        <v>2743</v>
      </c>
      <c r="C1094" s="106">
        <f>SUM(C1095:C1120)</f>
        <v>2262</v>
      </c>
      <c r="D1094" s="107">
        <f t="shared" si="80"/>
        <v>0.824644549763033</v>
      </c>
    </row>
    <row r="1095" spans="1:4">
      <c r="A1095" s="138" t="s">
        <v>33</v>
      </c>
      <c r="B1095" s="108">
        <v>1299</v>
      </c>
      <c r="C1095" s="106">
        <v>2013</v>
      </c>
      <c r="D1095" s="109">
        <f t="shared" si="80"/>
        <v>1.54965357967667</v>
      </c>
    </row>
    <row r="1096" spans="1:4">
      <c r="A1096" s="138" t="s">
        <v>34</v>
      </c>
      <c r="B1096" s="108">
        <v>162</v>
      </c>
      <c r="C1096" s="106">
        <v>144</v>
      </c>
      <c r="D1096" s="109">
        <f t="shared" si="80"/>
        <v>0.888888888888889</v>
      </c>
    </row>
    <row r="1097" hidden="1" spans="1:4">
      <c r="A1097" s="139" t="s">
        <v>35</v>
      </c>
      <c r="B1097" s="108"/>
      <c r="C1097" s="111"/>
      <c r="D1097" s="109"/>
    </row>
    <row r="1098" spans="1:4">
      <c r="A1098" s="138" t="s">
        <v>862</v>
      </c>
      <c r="B1098" s="108">
        <v>952</v>
      </c>
      <c r="C1098" s="106">
        <v>15</v>
      </c>
      <c r="D1098" s="109">
        <f>C1098/B1098</f>
        <v>0.0157563025210084</v>
      </c>
    </row>
    <row r="1099" spans="1:4">
      <c r="A1099" s="138" t="s">
        <v>863</v>
      </c>
      <c r="B1099" s="108">
        <v>103</v>
      </c>
      <c r="C1099" s="106"/>
      <c r="D1099" s="114">
        <v>0</v>
      </c>
    </row>
    <row r="1100" spans="1:4">
      <c r="A1100" s="138" t="s">
        <v>864</v>
      </c>
      <c r="B1100" s="108">
        <v>22</v>
      </c>
      <c r="C1100" s="106"/>
      <c r="D1100" s="114">
        <v>0</v>
      </c>
    </row>
    <row r="1101" hidden="1" spans="1:4">
      <c r="A1101" s="139" t="s">
        <v>865</v>
      </c>
      <c r="B1101" s="108"/>
      <c r="C1101" s="111"/>
      <c r="D1101" s="109"/>
    </row>
    <row r="1102" spans="1:4">
      <c r="A1102" s="138" t="s">
        <v>866</v>
      </c>
      <c r="B1102" s="108">
        <v>126</v>
      </c>
      <c r="C1102" s="106"/>
      <c r="D1102" s="114">
        <v>0</v>
      </c>
    </row>
    <row r="1103" spans="1:4">
      <c r="A1103" s="138" t="s">
        <v>867</v>
      </c>
      <c r="B1103" s="108">
        <v>41</v>
      </c>
      <c r="C1103" s="106"/>
      <c r="D1103" s="114">
        <v>0</v>
      </c>
    </row>
    <row r="1104" hidden="1" spans="1:4">
      <c r="A1104" s="139" t="s">
        <v>868</v>
      </c>
      <c r="B1104" s="108"/>
      <c r="C1104" s="111"/>
      <c r="D1104" s="109"/>
    </row>
    <row r="1105" hidden="1" spans="1:4">
      <c r="A1105" s="139" t="s">
        <v>869</v>
      </c>
      <c r="B1105" s="108"/>
      <c r="C1105" s="111"/>
      <c r="D1105" s="109"/>
    </row>
    <row r="1106" hidden="1" spans="1:4">
      <c r="A1106" s="139" t="s">
        <v>870</v>
      </c>
      <c r="B1106" s="108"/>
      <c r="C1106" s="111"/>
      <c r="D1106" s="109"/>
    </row>
    <row r="1107" hidden="1" spans="1:4">
      <c r="A1107" s="139" t="s">
        <v>871</v>
      </c>
      <c r="B1107" s="108"/>
      <c r="C1107" s="111"/>
      <c r="D1107" s="109"/>
    </row>
    <row r="1108" spans="1:4">
      <c r="A1108" s="138" t="s">
        <v>872</v>
      </c>
      <c r="B1108" s="108"/>
      <c r="C1108" s="106">
        <v>90</v>
      </c>
      <c r="D1108" s="114">
        <v>0</v>
      </c>
    </row>
    <row r="1109" hidden="1" spans="1:4">
      <c r="A1109" s="139" t="s">
        <v>873</v>
      </c>
      <c r="B1109" s="108"/>
      <c r="C1109" s="111"/>
      <c r="D1109" s="109"/>
    </row>
    <row r="1110" hidden="1" spans="1:4">
      <c r="A1110" s="139" t="s">
        <v>874</v>
      </c>
      <c r="B1110" s="108"/>
      <c r="C1110" s="111"/>
      <c r="D1110" s="109"/>
    </row>
    <row r="1111" hidden="1" spans="1:4">
      <c r="A1111" s="139" t="s">
        <v>875</v>
      </c>
      <c r="B1111" s="108"/>
      <c r="C1111" s="111"/>
      <c r="D1111" s="109"/>
    </row>
    <row r="1112" hidden="1" spans="1:4">
      <c r="A1112" s="139" t="s">
        <v>876</v>
      </c>
      <c r="B1112" s="108"/>
      <c r="C1112" s="111"/>
      <c r="D1112" s="109"/>
    </row>
    <row r="1113" hidden="1" spans="1:4">
      <c r="A1113" s="139" t="s">
        <v>877</v>
      </c>
      <c r="B1113" s="108"/>
      <c r="C1113" s="111"/>
      <c r="D1113" s="109"/>
    </row>
    <row r="1114" hidden="1" spans="1:4">
      <c r="A1114" s="139" t="s">
        <v>878</v>
      </c>
      <c r="B1114" s="108"/>
      <c r="C1114" s="111"/>
      <c r="D1114" s="109"/>
    </row>
    <row r="1115" hidden="1" spans="1:4">
      <c r="A1115" s="139" t="s">
        <v>879</v>
      </c>
      <c r="B1115" s="108"/>
      <c r="C1115" s="111"/>
      <c r="D1115" s="109"/>
    </row>
    <row r="1116" hidden="1" spans="1:4">
      <c r="A1116" s="139" t="s">
        <v>880</v>
      </c>
      <c r="B1116" s="108"/>
      <c r="C1116" s="111"/>
      <c r="D1116" s="109"/>
    </row>
    <row r="1117" hidden="1" spans="1:4">
      <c r="A1117" s="139" t="s">
        <v>881</v>
      </c>
      <c r="B1117" s="108"/>
      <c r="C1117" s="111"/>
      <c r="D1117" s="109"/>
    </row>
    <row r="1118" spans="1:4">
      <c r="A1118" s="138" t="s">
        <v>882</v>
      </c>
      <c r="B1118" s="108">
        <v>38</v>
      </c>
      <c r="C1118" s="106"/>
      <c r="D1118" s="114">
        <v>0</v>
      </c>
    </row>
    <row r="1119" hidden="1" spans="1:4">
      <c r="A1119" s="139" t="s">
        <v>42</v>
      </c>
      <c r="B1119" s="108"/>
      <c r="C1119" s="111"/>
      <c r="D1119" s="109"/>
    </row>
    <row r="1120" hidden="1" spans="1:4">
      <c r="A1120" s="139" t="s">
        <v>883</v>
      </c>
      <c r="B1120" s="108"/>
      <c r="C1120" s="111"/>
      <c r="D1120" s="109"/>
    </row>
    <row r="1121" spans="1:4">
      <c r="A1121" s="138" t="s">
        <v>884</v>
      </c>
      <c r="B1121" s="105">
        <f>SUM(B1122:B1135)</f>
        <v>121</v>
      </c>
      <c r="C1121" s="106">
        <f>SUM(C1122:C1135)</f>
        <v>66</v>
      </c>
      <c r="D1121" s="107">
        <f>C1121/B1121</f>
        <v>0.545454545454545</v>
      </c>
    </row>
    <row r="1122" spans="1:4">
      <c r="A1122" s="138" t="s">
        <v>33</v>
      </c>
      <c r="B1122" s="108">
        <v>23</v>
      </c>
      <c r="C1122" s="106">
        <v>23</v>
      </c>
      <c r="D1122" s="109">
        <f>C1122/B1122</f>
        <v>1</v>
      </c>
    </row>
    <row r="1123" hidden="1" spans="1:4">
      <c r="A1123" s="139" t="s">
        <v>34</v>
      </c>
      <c r="B1123" s="108"/>
      <c r="C1123" s="111"/>
      <c r="D1123" s="109"/>
    </row>
    <row r="1124" hidden="1" spans="1:4">
      <c r="A1124" s="139" t="s">
        <v>35</v>
      </c>
      <c r="B1124" s="108"/>
      <c r="C1124" s="111"/>
      <c r="D1124" s="109"/>
    </row>
    <row r="1125" hidden="1" spans="1:4">
      <c r="A1125" s="139" t="s">
        <v>885</v>
      </c>
      <c r="B1125" s="108"/>
      <c r="C1125" s="111"/>
      <c r="D1125" s="109"/>
    </row>
    <row r="1126" hidden="1" spans="1:4">
      <c r="A1126" s="139" t="s">
        <v>886</v>
      </c>
      <c r="B1126" s="108"/>
      <c r="C1126" s="111"/>
      <c r="D1126" s="109"/>
    </row>
    <row r="1127" hidden="1" spans="1:4">
      <c r="A1127" s="139" t="s">
        <v>887</v>
      </c>
      <c r="B1127" s="108"/>
      <c r="C1127" s="111"/>
      <c r="D1127" s="109"/>
    </row>
    <row r="1128" spans="1:4">
      <c r="A1128" s="138" t="s">
        <v>888</v>
      </c>
      <c r="B1128" s="108">
        <v>30</v>
      </c>
      <c r="C1128" s="106">
        <v>30</v>
      </c>
      <c r="D1128" s="109">
        <f t="shared" ref="D1128:D1130" si="81">C1128/B1128</f>
        <v>1</v>
      </c>
    </row>
    <row r="1129" spans="1:4">
      <c r="A1129" s="138" t="s">
        <v>889</v>
      </c>
      <c r="B1129" s="108">
        <v>8</v>
      </c>
      <c r="C1129" s="106">
        <v>8</v>
      </c>
      <c r="D1129" s="109">
        <f t="shared" si="81"/>
        <v>1</v>
      </c>
    </row>
    <row r="1130" spans="1:4">
      <c r="A1130" s="138" t="s">
        <v>890</v>
      </c>
      <c r="B1130" s="108">
        <v>5</v>
      </c>
      <c r="C1130" s="106">
        <v>5</v>
      </c>
      <c r="D1130" s="109">
        <f t="shared" si="81"/>
        <v>1</v>
      </c>
    </row>
    <row r="1131" hidden="1" spans="1:4">
      <c r="A1131" s="139" t="s">
        <v>891</v>
      </c>
      <c r="B1131" s="108"/>
      <c r="C1131" s="111"/>
      <c r="D1131" s="109"/>
    </row>
    <row r="1132" hidden="1" spans="1:4">
      <c r="A1132" s="139" t="s">
        <v>892</v>
      </c>
      <c r="B1132" s="108"/>
      <c r="C1132" s="111"/>
      <c r="D1132" s="109"/>
    </row>
    <row r="1133" hidden="1" spans="1:4">
      <c r="A1133" s="139" t="s">
        <v>893</v>
      </c>
      <c r="B1133" s="108"/>
      <c r="C1133" s="111"/>
      <c r="D1133" s="109"/>
    </row>
    <row r="1134" hidden="1" spans="1:4">
      <c r="A1134" s="139" t="s">
        <v>894</v>
      </c>
      <c r="B1134" s="108"/>
      <c r="C1134" s="111"/>
      <c r="D1134" s="109"/>
    </row>
    <row r="1135" spans="1:4">
      <c r="A1135" s="138" t="s">
        <v>895</v>
      </c>
      <c r="B1135" s="108">
        <v>55</v>
      </c>
      <c r="C1135" s="106"/>
      <c r="D1135" s="114">
        <v>0</v>
      </c>
    </row>
    <row r="1136" hidden="1" spans="1:4">
      <c r="A1136" s="137" t="s">
        <v>896</v>
      </c>
      <c r="B1136" s="105"/>
      <c r="C1136" s="120"/>
      <c r="D1136" s="107"/>
    </row>
    <row r="1137" spans="1:4">
      <c r="A1137" s="138" t="s">
        <v>897</v>
      </c>
      <c r="B1137" s="101">
        <f>B1138+B1149+B1153</f>
        <v>12414</v>
      </c>
      <c r="C1137" s="106">
        <f>C1138+C1149+C1153</f>
        <v>12215</v>
      </c>
      <c r="D1137" s="103">
        <f t="shared" ref="D1137:D1141" si="82">C1137/B1137</f>
        <v>0.983969711615918</v>
      </c>
    </row>
    <row r="1138" spans="1:4">
      <c r="A1138" s="138" t="s">
        <v>898</v>
      </c>
      <c r="B1138" s="105">
        <f>SUM(B1139:B1148)</f>
        <v>10129</v>
      </c>
      <c r="C1138" s="106">
        <f>SUM(C1139:C1148)</f>
        <v>10014</v>
      </c>
      <c r="D1138" s="107">
        <f t="shared" si="82"/>
        <v>0.988646460657518</v>
      </c>
    </row>
    <row r="1139" hidden="1" spans="1:4">
      <c r="A1139" s="139" t="s">
        <v>899</v>
      </c>
      <c r="B1139" s="108"/>
      <c r="C1139" s="111"/>
      <c r="D1139" s="109"/>
    </row>
    <row r="1140" hidden="1" spans="1:4">
      <c r="A1140" s="139" t="s">
        <v>900</v>
      </c>
      <c r="B1140" s="108"/>
      <c r="C1140" s="111"/>
      <c r="D1140" s="109"/>
    </row>
    <row r="1141" spans="1:4">
      <c r="A1141" s="138" t="s">
        <v>901</v>
      </c>
      <c r="B1141" s="108">
        <v>6509</v>
      </c>
      <c r="C1141" s="106">
        <v>6000</v>
      </c>
      <c r="D1141" s="109">
        <f t="shared" si="82"/>
        <v>0.921800583807036</v>
      </c>
    </row>
    <row r="1142" hidden="1" spans="1:4">
      <c r="A1142" s="139" t="s">
        <v>902</v>
      </c>
      <c r="B1142" s="108"/>
      <c r="C1142" s="111"/>
      <c r="D1142" s="109"/>
    </row>
    <row r="1143" spans="1:4">
      <c r="A1143" s="138" t="s">
        <v>903</v>
      </c>
      <c r="B1143" s="108">
        <v>50</v>
      </c>
      <c r="C1143" s="106">
        <v>14</v>
      </c>
      <c r="D1143" s="109">
        <f t="shared" ref="D1143:D1146" si="83">C1143/B1143</f>
        <v>0.28</v>
      </c>
    </row>
    <row r="1144" spans="1:4">
      <c r="A1144" s="138" t="s">
        <v>904</v>
      </c>
      <c r="B1144" s="108">
        <v>1052</v>
      </c>
      <c r="C1144" s="106">
        <v>1000</v>
      </c>
      <c r="D1144" s="109">
        <f t="shared" si="83"/>
        <v>0.950570342205323</v>
      </c>
    </row>
    <row r="1145" hidden="1" spans="1:4">
      <c r="A1145" s="139" t="s">
        <v>905</v>
      </c>
      <c r="B1145" s="108"/>
      <c r="C1145" s="111"/>
      <c r="D1145" s="109"/>
    </row>
    <row r="1146" spans="1:4">
      <c r="A1146" s="138" t="s">
        <v>906</v>
      </c>
      <c r="B1146" s="108">
        <v>247</v>
      </c>
      <c r="C1146" s="106">
        <v>1000</v>
      </c>
      <c r="D1146" s="109">
        <f t="shared" si="83"/>
        <v>4.04858299595142</v>
      </c>
    </row>
    <row r="1147" hidden="1" spans="1:4">
      <c r="A1147" s="139" t="s">
        <v>907</v>
      </c>
      <c r="B1147" s="108"/>
      <c r="C1147" s="111"/>
      <c r="D1147" s="109"/>
    </row>
    <row r="1148" spans="1:4">
      <c r="A1148" s="138" t="s">
        <v>908</v>
      </c>
      <c r="B1148" s="108">
        <v>2271</v>
      </c>
      <c r="C1148" s="106">
        <v>2000</v>
      </c>
      <c r="D1148" s="109">
        <f t="shared" ref="D1148:D1150" si="84">C1148/B1148</f>
        <v>0.880669308674593</v>
      </c>
    </row>
    <row r="1149" spans="1:4">
      <c r="A1149" s="138" t="s">
        <v>909</v>
      </c>
      <c r="B1149" s="105">
        <f>SUM(B1150:B1152)</f>
        <v>2285</v>
      </c>
      <c r="C1149" s="106">
        <f>SUM(C1150:C1152)</f>
        <v>2201</v>
      </c>
      <c r="D1149" s="107">
        <f t="shared" si="84"/>
        <v>0.963238512035011</v>
      </c>
    </row>
    <row r="1150" spans="1:4">
      <c r="A1150" s="138" t="s">
        <v>910</v>
      </c>
      <c r="B1150" s="108">
        <v>2285</v>
      </c>
      <c r="C1150" s="106">
        <v>2201</v>
      </c>
      <c r="D1150" s="109">
        <f t="shared" si="84"/>
        <v>0.963238512035011</v>
      </c>
    </row>
    <row r="1151" hidden="1" spans="1:4">
      <c r="A1151" s="139" t="s">
        <v>911</v>
      </c>
      <c r="B1151" s="108"/>
      <c r="C1151" s="111"/>
      <c r="D1151" s="109"/>
    </row>
    <row r="1152" hidden="1" spans="1:4">
      <c r="A1152" s="139" t="s">
        <v>912</v>
      </c>
      <c r="B1152" s="108"/>
      <c r="C1152" s="111"/>
      <c r="D1152" s="109"/>
    </row>
    <row r="1153" hidden="1" spans="1:4">
      <c r="A1153" s="137" t="s">
        <v>913</v>
      </c>
      <c r="B1153" s="105"/>
      <c r="C1153" s="120"/>
      <c r="D1153" s="107"/>
    </row>
    <row r="1154" hidden="1" spans="1:4">
      <c r="A1154" s="139" t="s">
        <v>914</v>
      </c>
      <c r="B1154" s="108"/>
      <c r="C1154" s="111"/>
      <c r="D1154" s="109"/>
    </row>
    <row r="1155" hidden="1" spans="1:4">
      <c r="A1155" s="139" t="s">
        <v>915</v>
      </c>
      <c r="B1155" s="108"/>
      <c r="C1155" s="111"/>
      <c r="D1155" s="109"/>
    </row>
    <row r="1156" hidden="1" spans="1:4">
      <c r="A1156" s="139" t="s">
        <v>916</v>
      </c>
      <c r="B1156" s="108"/>
      <c r="C1156" s="111"/>
      <c r="D1156" s="109"/>
    </row>
    <row r="1157" spans="1:4">
      <c r="A1157" s="138" t="s">
        <v>917</v>
      </c>
      <c r="B1157" s="101">
        <f>B1158+B1176+B1182+B1188</f>
        <v>135</v>
      </c>
      <c r="C1157" s="106">
        <f>C1158+C1176+C1182+C1188</f>
        <v>175</v>
      </c>
      <c r="D1157" s="103">
        <f>C1157/B1157</f>
        <v>1.2962962962963</v>
      </c>
    </row>
    <row r="1158" spans="1:4">
      <c r="A1158" s="138" t="s">
        <v>918</v>
      </c>
      <c r="B1158" s="105">
        <f>SUM(B1159:B1175)</f>
        <v>80</v>
      </c>
      <c r="C1158" s="106">
        <f>SUM(C1159:C1175)</f>
        <v>80</v>
      </c>
      <c r="D1158" s="107">
        <f>C1158/B1158</f>
        <v>1</v>
      </c>
    </row>
    <row r="1159" hidden="1" spans="1:4">
      <c r="A1159" s="139" t="s">
        <v>33</v>
      </c>
      <c r="B1159" s="108"/>
      <c r="C1159" s="111"/>
      <c r="D1159" s="109"/>
    </row>
    <row r="1160" hidden="1" spans="1:4">
      <c r="A1160" s="139" t="s">
        <v>34</v>
      </c>
      <c r="B1160" s="108"/>
      <c r="C1160" s="111"/>
      <c r="D1160" s="109"/>
    </row>
    <row r="1161" hidden="1" spans="1:4">
      <c r="A1161" s="139" t="s">
        <v>35</v>
      </c>
      <c r="B1161" s="108"/>
      <c r="C1161" s="111"/>
      <c r="D1161" s="109"/>
    </row>
    <row r="1162" hidden="1" spans="1:4">
      <c r="A1162" s="139" t="s">
        <v>919</v>
      </c>
      <c r="B1162" s="108"/>
      <c r="C1162" s="111"/>
      <c r="D1162" s="109"/>
    </row>
    <row r="1163" hidden="1" spans="1:4">
      <c r="A1163" s="139" t="s">
        <v>920</v>
      </c>
      <c r="B1163" s="108"/>
      <c r="C1163" s="111"/>
      <c r="D1163" s="109"/>
    </row>
    <row r="1164" hidden="1" spans="1:4">
      <c r="A1164" s="139" t="s">
        <v>921</v>
      </c>
      <c r="B1164" s="108"/>
      <c r="C1164" s="111"/>
      <c r="D1164" s="109"/>
    </row>
    <row r="1165" hidden="1" spans="1:4">
      <c r="A1165" s="139" t="s">
        <v>922</v>
      </c>
      <c r="B1165" s="108"/>
      <c r="C1165" s="111"/>
      <c r="D1165" s="109"/>
    </row>
    <row r="1166" hidden="1" spans="1:4">
      <c r="A1166" s="139" t="s">
        <v>923</v>
      </c>
      <c r="B1166" s="108"/>
      <c r="C1166" s="111"/>
      <c r="D1166" s="109"/>
    </row>
    <row r="1167" hidden="1" spans="1:4">
      <c r="A1167" s="139" t="s">
        <v>924</v>
      </c>
      <c r="B1167" s="108"/>
      <c r="C1167" s="111"/>
      <c r="D1167" s="109"/>
    </row>
    <row r="1168" hidden="1" spans="1:4">
      <c r="A1168" s="139" t="s">
        <v>925</v>
      </c>
      <c r="B1168" s="108"/>
      <c r="C1168" s="111"/>
      <c r="D1168" s="109"/>
    </row>
    <row r="1169" hidden="1" spans="1:4">
      <c r="A1169" s="139" t="s">
        <v>926</v>
      </c>
      <c r="B1169" s="108"/>
      <c r="C1169" s="111"/>
      <c r="D1169" s="109"/>
    </row>
    <row r="1170" hidden="1" spans="1:4">
      <c r="A1170" s="139" t="s">
        <v>927</v>
      </c>
      <c r="B1170" s="108"/>
      <c r="C1170" s="111"/>
      <c r="D1170" s="109"/>
    </row>
    <row r="1171" hidden="1" spans="1:4">
      <c r="A1171" s="139" t="s">
        <v>928</v>
      </c>
      <c r="B1171" s="108"/>
      <c r="C1171" s="111"/>
      <c r="D1171" s="109"/>
    </row>
    <row r="1172" hidden="1" spans="1:4">
      <c r="A1172" s="139" t="s">
        <v>929</v>
      </c>
      <c r="B1172" s="108"/>
      <c r="C1172" s="111"/>
      <c r="D1172" s="109"/>
    </row>
    <row r="1173" hidden="1" spans="1:4">
      <c r="A1173" s="139" t="s">
        <v>930</v>
      </c>
      <c r="B1173" s="108"/>
      <c r="C1173" s="111"/>
      <c r="D1173" s="109"/>
    </row>
    <row r="1174" hidden="1" spans="1:4">
      <c r="A1174" s="139" t="s">
        <v>42</v>
      </c>
      <c r="B1174" s="108"/>
      <c r="C1174" s="111"/>
      <c r="D1174" s="109"/>
    </row>
    <row r="1175" spans="1:4">
      <c r="A1175" s="138" t="s">
        <v>931</v>
      </c>
      <c r="B1175" s="108">
        <v>80</v>
      </c>
      <c r="C1175" s="106">
        <v>80</v>
      </c>
      <c r="D1175" s="109">
        <f>C1175/B1175</f>
        <v>1</v>
      </c>
    </row>
    <row r="1176" hidden="1" spans="1:4">
      <c r="A1176" s="137" t="s">
        <v>932</v>
      </c>
      <c r="B1176" s="105"/>
      <c r="C1176" s="120"/>
      <c r="D1176" s="107"/>
    </row>
    <row r="1177" hidden="1" spans="1:4">
      <c r="A1177" s="139" t="s">
        <v>933</v>
      </c>
      <c r="B1177" s="108"/>
      <c r="C1177" s="111"/>
      <c r="D1177" s="109"/>
    </row>
    <row r="1178" hidden="1" spans="1:4">
      <c r="A1178" s="139" t="s">
        <v>934</v>
      </c>
      <c r="B1178" s="108"/>
      <c r="C1178" s="111"/>
      <c r="D1178" s="109"/>
    </row>
    <row r="1179" hidden="1" spans="1:4">
      <c r="A1179" s="139" t="s">
        <v>935</v>
      </c>
      <c r="B1179" s="108"/>
      <c r="C1179" s="111"/>
      <c r="D1179" s="109"/>
    </row>
    <row r="1180" hidden="1" spans="1:4">
      <c r="A1180" s="139" t="s">
        <v>936</v>
      </c>
      <c r="B1180" s="108"/>
      <c r="C1180" s="111"/>
      <c r="D1180" s="109"/>
    </row>
    <row r="1181" hidden="1" spans="1:4">
      <c r="A1181" s="139" t="s">
        <v>937</v>
      </c>
      <c r="B1181" s="108"/>
      <c r="C1181" s="111"/>
      <c r="D1181" s="109"/>
    </row>
    <row r="1182" spans="1:4">
      <c r="A1182" s="138" t="s">
        <v>938</v>
      </c>
      <c r="B1182" s="105">
        <f>SUM(B1183:B1187)</f>
        <v>55</v>
      </c>
      <c r="C1182" s="106">
        <f>SUM(C1183:C1187)</f>
        <v>95</v>
      </c>
      <c r="D1182" s="107">
        <f>C1182/B1182</f>
        <v>1.72727272727273</v>
      </c>
    </row>
    <row r="1183" spans="1:4">
      <c r="A1183" s="138" t="s">
        <v>939</v>
      </c>
      <c r="B1183" s="108">
        <v>50</v>
      </c>
      <c r="C1183" s="106"/>
      <c r="D1183" s="114">
        <v>0</v>
      </c>
    </row>
    <row r="1184" hidden="1" spans="1:4">
      <c r="A1184" s="139" t="s">
        <v>940</v>
      </c>
      <c r="B1184" s="108"/>
      <c r="C1184" s="111"/>
      <c r="D1184" s="109"/>
    </row>
    <row r="1185" hidden="1" spans="1:4">
      <c r="A1185" s="139" t="s">
        <v>941</v>
      </c>
      <c r="B1185" s="108"/>
      <c r="C1185" s="111"/>
      <c r="D1185" s="109"/>
    </row>
    <row r="1186" hidden="1" spans="1:4">
      <c r="A1186" s="139" t="s">
        <v>942</v>
      </c>
      <c r="B1186" s="108"/>
      <c r="C1186" s="111"/>
      <c r="D1186" s="109"/>
    </row>
    <row r="1187" spans="1:4">
      <c r="A1187" s="138" t="s">
        <v>943</v>
      </c>
      <c r="B1187" s="108">
        <v>5</v>
      </c>
      <c r="C1187" s="106">
        <v>95</v>
      </c>
      <c r="D1187" s="109">
        <f>C1187/B1187</f>
        <v>19</v>
      </c>
    </row>
    <row r="1188" hidden="1" spans="1:4">
      <c r="A1188" s="137" t="s">
        <v>944</v>
      </c>
      <c r="B1188" s="105"/>
      <c r="C1188" s="120"/>
      <c r="D1188" s="107"/>
    </row>
    <row r="1189" hidden="1" spans="1:4">
      <c r="A1189" s="139" t="s">
        <v>945</v>
      </c>
      <c r="B1189" s="108"/>
      <c r="C1189" s="111"/>
      <c r="D1189" s="109"/>
    </row>
    <row r="1190" hidden="1" spans="1:4">
      <c r="A1190" s="139" t="s">
        <v>946</v>
      </c>
      <c r="B1190" s="108"/>
      <c r="C1190" s="111"/>
      <c r="D1190" s="109"/>
    </row>
    <row r="1191" hidden="1" spans="1:4">
      <c r="A1191" s="139" t="s">
        <v>947</v>
      </c>
      <c r="B1191" s="108"/>
      <c r="C1191" s="111"/>
      <c r="D1191" s="109"/>
    </row>
    <row r="1192" hidden="1" spans="1:4">
      <c r="A1192" s="139" t="s">
        <v>948</v>
      </c>
      <c r="B1192" s="108"/>
      <c r="C1192" s="111"/>
      <c r="D1192" s="109"/>
    </row>
    <row r="1193" hidden="1" spans="1:4">
      <c r="A1193" s="139" t="s">
        <v>949</v>
      </c>
      <c r="B1193" s="108"/>
      <c r="C1193" s="111"/>
      <c r="D1193" s="109"/>
    </row>
    <row r="1194" hidden="1" spans="1:4">
      <c r="A1194" s="139" t="s">
        <v>950</v>
      </c>
      <c r="B1194" s="108"/>
      <c r="C1194" s="111"/>
      <c r="D1194" s="109"/>
    </row>
    <row r="1195" hidden="1" spans="1:4">
      <c r="A1195" s="139" t="s">
        <v>951</v>
      </c>
      <c r="B1195" s="108"/>
      <c r="C1195" s="111"/>
      <c r="D1195" s="109"/>
    </row>
    <row r="1196" hidden="1" spans="1:4">
      <c r="A1196" s="139" t="s">
        <v>952</v>
      </c>
      <c r="B1196" s="108"/>
      <c r="C1196" s="111"/>
      <c r="D1196" s="109"/>
    </row>
    <row r="1197" hidden="1" spans="1:4">
      <c r="A1197" s="139" t="s">
        <v>953</v>
      </c>
      <c r="B1197" s="108"/>
      <c r="C1197" s="111"/>
      <c r="D1197" s="109"/>
    </row>
    <row r="1198" hidden="1" spans="1:4">
      <c r="A1198" s="139" t="s">
        <v>954</v>
      </c>
      <c r="B1198" s="108"/>
      <c r="C1198" s="111"/>
      <c r="D1198" s="109"/>
    </row>
    <row r="1199" hidden="1" spans="1:4">
      <c r="A1199" s="139" t="s">
        <v>955</v>
      </c>
      <c r="B1199" s="108"/>
      <c r="C1199" s="111"/>
      <c r="D1199" s="109"/>
    </row>
    <row r="1200" hidden="1" spans="1:4">
      <c r="A1200" s="139" t="s">
        <v>956</v>
      </c>
      <c r="B1200" s="108"/>
      <c r="C1200" s="111"/>
      <c r="D1200" s="109"/>
    </row>
    <row r="1201" spans="1:4">
      <c r="A1201" s="138" t="s">
        <v>957</v>
      </c>
      <c r="B1201" s="101">
        <f>B1202+B1214+B1220+B1226+B1234+B1247+B1251+B1255</f>
        <v>3089</v>
      </c>
      <c r="C1201" s="106">
        <f>C1202+C1214+C1220+C1226+C1234+C1247+C1251+C1255</f>
        <v>2337</v>
      </c>
      <c r="D1201" s="103">
        <f t="shared" ref="D1201:D1203" si="85">C1201/B1201</f>
        <v>0.756555519585626</v>
      </c>
    </row>
    <row r="1202" spans="1:4">
      <c r="A1202" s="138" t="s">
        <v>958</v>
      </c>
      <c r="B1202" s="105">
        <f>SUM(B1203:B1213)</f>
        <v>499</v>
      </c>
      <c r="C1202" s="106">
        <f>SUM(C1203:C1213)</f>
        <v>407</v>
      </c>
      <c r="D1202" s="107">
        <f t="shared" si="85"/>
        <v>0.81563126252505</v>
      </c>
    </row>
    <row r="1203" spans="1:4">
      <c r="A1203" s="138" t="s">
        <v>33</v>
      </c>
      <c r="B1203" s="108">
        <v>301</v>
      </c>
      <c r="C1203" s="106">
        <v>357</v>
      </c>
      <c r="D1203" s="109">
        <f t="shared" si="85"/>
        <v>1.18604651162791</v>
      </c>
    </row>
    <row r="1204" spans="1:4">
      <c r="A1204" s="138" t="s">
        <v>34</v>
      </c>
      <c r="B1204" s="108">
        <v>157</v>
      </c>
      <c r="C1204" s="106"/>
      <c r="D1204" s="114">
        <v>0</v>
      </c>
    </row>
    <row r="1205" hidden="1" spans="1:4">
      <c r="A1205" s="139" t="s">
        <v>35</v>
      </c>
      <c r="B1205" s="108"/>
      <c r="C1205" s="111"/>
      <c r="D1205" s="109"/>
    </row>
    <row r="1206" hidden="1" spans="1:4">
      <c r="A1206" s="139" t="s">
        <v>959</v>
      </c>
      <c r="B1206" s="108"/>
      <c r="C1206" s="111"/>
      <c r="D1206" s="109"/>
    </row>
    <row r="1207" hidden="1" spans="1:4">
      <c r="A1207" s="139" t="s">
        <v>960</v>
      </c>
      <c r="B1207" s="108"/>
      <c r="C1207" s="111"/>
      <c r="D1207" s="109"/>
    </row>
    <row r="1208" spans="1:4">
      <c r="A1208" s="138" t="s">
        <v>961</v>
      </c>
      <c r="B1208" s="108">
        <v>41</v>
      </c>
      <c r="C1208" s="106">
        <v>50</v>
      </c>
      <c r="D1208" s="109">
        <f>C1208/B1208</f>
        <v>1.21951219512195</v>
      </c>
    </row>
    <row r="1209" hidden="1" spans="1:4">
      <c r="A1209" s="139" t="s">
        <v>962</v>
      </c>
      <c r="B1209" s="108"/>
      <c r="C1209" s="111"/>
      <c r="D1209" s="109"/>
    </row>
    <row r="1210" hidden="1" spans="1:4">
      <c r="A1210" s="139" t="s">
        <v>963</v>
      </c>
      <c r="B1210" s="108"/>
      <c r="C1210" s="111"/>
      <c r="D1210" s="109"/>
    </row>
    <row r="1211" hidden="1" spans="1:4">
      <c r="A1211" s="139" t="s">
        <v>964</v>
      </c>
      <c r="B1211" s="108"/>
      <c r="C1211" s="111"/>
      <c r="D1211" s="109"/>
    </row>
    <row r="1212" hidden="1" spans="1:4">
      <c r="A1212" s="139" t="s">
        <v>42</v>
      </c>
      <c r="B1212" s="108"/>
      <c r="C1212" s="111"/>
      <c r="D1212" s="109"/>
    </row>
    <row r="1213" hidden="1" spans="1:4">
      <c r="A1213" s="139" t="s">
        <v>965</v>
      </c>
      <c r="B1213" s="108"/>
      <c r="C1213" s="111"/>
      <c r="D1213" s="109"/>
    </row>
    <row r="1214" spans="1:4">
      <c r="A1214" s="138" t="s">
        <v>966</v>
      </c>
      <c r="B1214" s="105">
        <f>SUM(B1215:B1219)</f>
        <v>831</v>
      </c>
      <c r="C1214" s="106">
        <f>SUM(C1215:C1219)</f>
        <v>1027</v>
      </c>
      <c r="D1214" s="107">
        <f t="shared" ref="D1214:D1216" si="86">C1214/B1214</f>
        <v>1.23586040914561</v>
      </c>
    </row>
    <row r="1215" spans="1:4">
      <c r="A1215" s="138" t="s">
        <v>33</v>
      </c>
      <c r="B1215" s="108">
        <v>506</v>
      </c>
      <c r="C1215" s="106">
        <v>636</v>
      </c>
      <c r="D1215" s="109">
        <f t="shared" si="86"/>
        <v>1.25691699604743</v>
      </c>
    </row>
    <row r="1216" spans="1:4">
      <c r="A1216" s="138" t="s">
        <v>34</v>
      </c>
      <c r="B1216" s="108">
        <v>18</v>
      </c>
      <c r="C1216" s="106">
        <v>16</v>
      </c>
      <c r="D1216" s="109">
        <f t="shared" si="86"/>
        <v>0.888888888888889</v>
      </c>
    </row>
    <row r="1217" hidden="1" spans="1:4">
      <c r="A1217" s="139" t="s">
        <v>35</v>
      </c>
      <c r="B1217" s="108"/>
      <c r="C1217" s="111"/>
      <c r="D1217" s="109"/>
    </row>
    <row r="1218" spans="1:4">
      <c r="A1218" s="138" t="s">
        <v>967</v>
      </c>
      <c r="B1218" s="108">
        <v>307</v>
      </c>
      <c r="C1218" s="106">
        <v>375</v>
      </c>
      <c r="D1218" s="109">
        <f>C1218/B1218</f>
        <v>1.2214983713355</v>
      </c>
    </row>
    <row r="1219" hidden="1" spans="1:4">
      <c r="A1219" s="139" t="s">
        <v>968</v>
      </c>
      <c r="B1219" s="108"/>
      <c r="C1219" s="111"/>
      <c r="D1219" s="109"/>
    </row>
    <row r="1220" spans="1:4">
      <c r="A1220" s="138" t="s">
        <v>969</v>
      </c>
      <c r="B1220" s="105">
        <f>SUM(B1221:B1225)</f>
        <v>23</v>
      </c>
      <c r="C1220" s="106">
        <f>SUM(C1221:C1225)</f>
        <v>125</v>
      </c>
      <c r="D1220" s="107">
        <f>C1220/B1220</f>
        <v>5.43478260869565</v>
      </c>
    </row>
    <row r="1221" spans="1:4">
      <c r="A1221" s="138" t="s">
        <v>33</v>
      </c>
      <c r="B1221" s="108">
        <v>23</v>
      </c>
      <c r="C1221" s="106"/>
      <c r="D1221" s="114">
        <v>0</v>
      </c>
    </row>
    <row r="1222" hidden="1" spans="1:4">
      <c r="A1222" s="139" t="s">
        <v>34</v>
      </c>
      <c r="B1222" s="108"/>
      <c r="C1222" s="111"/>
      <c r="D1222" s="109"/>
    </row>
    <row r="1223" hidden="1" spans="1:4">
      <c r="A1223" s="139" t="s">
        <v>35</v>
      </c>
      <c r="B1223" s="108"/>
      <c r="C1223" s="111"/>
      <c r="D1223" s="109"/>
    </row>
    <row r="1224" spans="1:4">
      <c r="A1224" s="138" t="s">
        <v>970</v>
      </c>
      <c r="B1224" s="108"/>
      <c r="C1224" s="106">
        <v>125</v>
      </c>
      <c r="D1224" s="114">
        <v>0</v>
      </c>
    </row>
    <row r="1225" hidden="1" spans="1:4">
      <c r="A1225" s="139" t="s">
        <v>971</v>
      </c>
      <c r="B1225" s="108"/>
      <c r="C1225" s="111"/>
      <c r="D1225" s="109"/>
    </row>
    <row r="1226" hidden="1" spans="1:4">
      <c r="A1226" s="137" t="s">
        <v>972</v>
      </c>
      <c r="B1226" s="105"/>
      <c r="C1226" s="120"/>
      <c r="D1226" s="107"/>
    </row>
    <row r="1227" hidden="1" spans="1:4">
      <c r="A1227" s="139" t="s">
        <v>33</v>
      </c>
      <c r="B1227" s="108"/>
      <c r="C1227" s="111"/>
      <c r="D1227" s="109"/>
    </row>
    <row r="1228" hidden="1" spans="1:4">
      <c r="A1228" s="139" t="s">
        <v>34</v>
      </c>
      <c r="B1228" s="108"/>
      <c r="C1228" s="111"/>
      <c r="D1228" s="109"/>
    </row>
    <row r="1229" hidden="1" spans="1:4">
      <c r="A1229" s="139" t="s">
        <v>35</v>
      </c>
      <c r="B1229" s="108"/>
      <c r="C1229" s="111"/>
      <c r="D1229" s="109"/>
    </row>
    <row r="1230" hidden="1" spans="1:4">
      <c r="A1230" s="139" t="s">
        <v>973</v>
      </c>
      <c r="B1230" s="108"/>
      <c r="C1230" s="111"/>
      <c r="D1230" s="109"/>
    </row>
    <row r="1231" hidden="1" spans="1:4">
      <c r="A1231" s="139" t="s">
        <v>974</v>
      </c>
      <c r="B1231" s="108"/>
      <c r="C1231" s="111"/>
      <c r="D1231" s="109"/>
    </row>
    <row r="1232" hidden="1" spans="1:4">
      <c r="A1232" s="139" t="s">
        <v>42</v>
      </c>
      <c r="B1232" s="108"/>
      <c r="C1232" s="111"/>
      <c r="D1232" s="109"/>
    </row>
    <row r="1233" hidden="1" spans="1:4">
      <c r="A1233" s="139" t="s">
        <v>975</v>
      </c>
      <c r="B1233" s="108"/>
      <c r="C1233" s="111"/>
      <c r="D1233" s="109"/>
    </row>
    <row r="1234" hidden="1" spans="1:4">
      <c r="A1234" s="137" t="s">
        <v>976</v>
      </c>
      <c r="B1234" s="105"/>
      <c r="C1234" s="120"/>
      <c r="D1234" s="107"/>
    </row>
    <row r="1235" hidden="1" spans="1:4">
      <c r="A1235" s="139" t="s">
        <v>33</v>
      </c>
      <c r="B1235" s="108"/>
      <c r="C1235" s="111"/>
      <c r="D1235" s="109"/>
    </row>
    <row r="1236" hidden="1" spans="1:4">
      <c r="A1236" s="139" t="s">
        <v>34</v>
      </c>
      <c r="B1236" s="108"/>
      <c r="C1236" s="111"/>
      <c r="D1236" s="109"/>
    </row>
    <row r="1237" hidden="1" spans="1:4">
      <c r="A1237" s="139" t="s">
        <v>35</v>
      </c>
      <c r="B1237" s="108"/>
      <c r="C1237" s="111"/>
      <c r="D1237" s="109"/>
    </row>
    <row r="1238" hidden="1" spans="1:4">
      <c r="A1238" s="139" t="s">
        <v>977</v>
      </c>
      <c r="B1238" s="108"/>
      <c r="C1238" s="111"/>
      <c r="D1238" s="109"/>
    </row>
    <row r="1239" hidden="1" spans="1:4">
      <c r="A1239" s="139" t="s">
        <v>978</v>
      </c>
      <c r="B1239" s="108"/>
      <c r="C1239" s="111"/>
      <c r="D1239" s="109"/>
    </row>
    <row r="1240" hidden="1" spans="1:4">
      <c r="A1240" s="139" t="s">
        <v>979</v>
      </c>
      <c r="B1240" s="108"/>
      <c r="C1240" s="111"/>
      <c r="D1240" s="109"/>
    </row>
    <row r="1241" hidden="1" spans="1:4">
      <c r="A1241" s="139" t="s">
        <v>980</v>
      </c>
      <c r="B1241" s="108"/>
      <c r="C1241" s="111"/>
      <c r="D1241" s="109"/>
    </row>
    <row r="1242" hidden="1" spans="1:4">
      <c r="A1242" s="139" t="s">
        <v>981</v>
      </c>
      <c r="B1242" s="108"/>
      <c r="C1242" s="111"/>
      <c r="D1242" s="109"/>
    </row>
    <row r="1243" hidden="1" spans="1:4">
      <c r="A1243" s="139" t="s">
        <v>982</v>
      </c>
      <c r="B1243" s="108"/>
      <c r="C1243" s="111"/>
      <c r="D1243" s="109"/>
    </row>
    <row r="1244" hidden="1" spans="1:4">
      <c r="A1244" s="139" t="s">
        <v>983</v>
      </c>
      <c r="B1244" s="108"/>
      <c r="C1244" s="111"/>
      <c r="D1244" s="109"/>
    </row>
    <row r="1245" hidden="1" spans="1:4">
      <c r="A1245" s="139" t="s">
        <v>984</v>
      </c>
      <c r="B1245" s="108"/>
      <c r="C1245" s="111"/>
      <c r="D1245" s="109"/>
    </row>
    <row r="1246" hidden="1" spans="1:4">
      <c r="A1246" s="139" t="s">
        <v>985</v>
      </c>
      <c r="B1246" s="108"/>
      <c r="C1246" s="111"/>
      <c r="D1246" s="109"/>
    </row>
    <row r="1247" spans="1:4">
      <c r="A1247" s="138" t="s">
        <v>986</v>
      </c>
      <c r="B1247" s="105">
        <f>SUM(B1248:B1250)</f>
        <v>49</v>
      </c>
      <c r="C1247" s="106">
        <f>SUM(C1248:C1250)</f>
        <v>50</v>
      </c>
      <c r="D1247" s="107">
        <f t="shared" ref="D1247:D1253" si="87">C1247/B1247</f>
        <v>1.02040816326531</v>
      </c>
    </row>
    <row r="1248" spans="1:4">
      <c r="A1248" s="138" t="s">
        <v>987</v>
      </c>
      <c r="B1248" s="108">
        <v>13</v>
      </c>
      <c r="C1248" s="106">
        <v>15</v>
      </c>
      <c r="D1248" s="109">
        <f t="shared" si="87"/>
        <v>1.15384615384615</v>
      </c>
    </row>
    <row r="1249" spans="1:4">
      <c r="A1249" s="138" t="s">
        <v>988</v>
      </c>
      <c r="B1249" s="108">
        <v>31</v>
      </c>
      <c r="C1249" s="106">
        <v>30</v>
      </c>
      <c r="D1249" s="109">
        <f t="shared" si="87"/>
        <v>0.967741935483871</v>
      </c>
    </row>
    <row r="1250" spans="1:4">
      <c r="A1250" s="138" t="s">
        <v>989</v>
      </c>
      <c r="B1250" s="108">
        <v>5</v>
      </c>
      <c r="C1250" s="106">
        <v>5</v>
      </c>
      <c r="D1250" s="109">
        <f t="shared" si="87"/>
        <v>1</v>
      </c>
    </row>
    <row r="1251" spans="1:4">
      <c r="A1251" s="138" t="s">
        <v>990</v>
      </c>
      <c r="B1251" s="105">
        <f>SUM(B1252:B1254)</f>
        <v>1383</v>
      </c>
      <c r="C1251" s="106">
        <f>SUM(C1252:C1254)</f>
        <v>700</v>
      </c>
      <c r="D1251" s="107">
        <f t="shared" si="87"/>
        <v>0.506146059291396</v>
      </c>
    </row>
    <row r="1252" spans="1:4">
      <c r="A1252" s="138" t="s">
        <v>991</v>
      </c>
      <c r="B1252" s="108">
        <v>65</v>
      </c>
      <c r="C1252" s="106">
        <v>70</v>
      </c>
      <c r="D1252" s="109">
        <f t="shared" si="87"/>
        <v>1.07692307692308</v>
      </c>
    </row>
    <row r="1253" spans="1:4">
      <c r="A1253" s="138" t="s">
        <v>992</v>
      </c>
      <c r="B1253" s="108">
        <v>1318</v>
      </c>
      <c r="C1253" s="106">
        <v>600</v>
      </c>
      <c r="D1253" s="109">
        <f t="shared" si="87"/>
        <v>0.455235204855842</v>
      </c>
    </row>
    <row r="1254" spans="1:4">
      <c r="A1254" s="138" t="s">
        <v>993</v>
      </c>
      <c r="B1254" s="108"/>
      <c r="C1254" s="106">
        <v>30</v>
      </c>
      <c r="D1254" s="114">
        <v>0</v>
      </c>
    </row>
    <row r="1255" spans="1:4">
      <c r="A1255" s="138" t="s">
        <v>994</v>
      </c>
      <c r="B1255" s="105">
        <v>304</v>
      </c>
      <c r="C1255" s="106">
        <v>28</v>
      </c>
      <c r="D1255" s="107">
        <f t="shared" ref="D1255:D1259" si="88">C1255/B1255</f>
        <v>0.0921052631578947</v>
      </c>
    </row>
    <row r="1256" spans="1:4">
      <c r="A1256" s="138" t="s">
        <v>995</v>
      </c>
      <c r="B1256" s="101"/>
      <c r="C1256" s="106">
        <v>6000</v>
      </c>
      <c r="D1256" s="142">
        <v>0</v>
      </c>
    </row>
    <row r="1257" spans="1:4">
      <c r="A1257" s="138" t="s">
        <v>996</v>
      </c>
      <c r="B1257" s="101">
        <f>B1258</f>
        <v>6046</v>
      </c>
      <c r="C1257" s="106">
        <f>C1258</f>
        <v>6558</v>
      </c>
      <c r="D1257" s="103">
        <f t="shared" si="88"/>
        <v>1.08468408865366</v>
      </c>
    </row>
    <row r="1258" spans="1:4">
      <c r="A1258" s="138" t="s">
        <v>997</v>
      </c>
      <c r="B1258" s="105">
        <f>SUM(B1259:B1262)</f>
        <v>6046</v>
      </c>
      <c r="C1258" s="106">
        <f>SUM(C1259:C1262)</f>
        <v>6558</v>
      </c>
      <c r="D1258" s="107">
        <f t="shared" si="88"/>
        <v>1.08468408865366</v>
      </c>
    </row>
    <row r="1259" spans="1:4">
      <c r="A1259" s="138" t="s">
        <v>998</v>
      </c>
      <c r="B1259" s="108">
        <v>5607</v>
      </c>
      <c r="C1259" s="106">
        <v>6193</v>
      </c>
      <c r="D1259" s="109">
        <f t="shared" si="88"/>
        <v>1.10451221687177</v>
      </c>
    </row>
    <row r="1260" hidden="1" spans="1:4">
      <c r="A1260" s="139" t="s">
        <v>999</v>
      </c>
      <c r="B1260" s="108"/>
      <c r="C1260" s="111"/>
      <c r="D1260" s="109"/>
    </row>
    <row r="1261" spans="1:4">
      <c r="A1261" s="138" t="s">
        <v>1000</v>
      </c>
      <c r="B1261" s="108">
        <v>439</v>
      </c>
      <c r="C1261" s="106">
        <v>365</v>
      </c>
      <c r="D1261" s="109">
        <f t="shared" ref="D1261:D1265" si="89">C1261/B1261</f>
        <v>0.831435079726651</v>
      </c>
    </row>
    <row r="1262" hidden="1" spans="1:4">
      <c r="A1262" s="139" t="s">
        <v>1001</v>
      </c>
      <c r="B1262" s="108"/>
      <c r="C1262" s="111"/>
      <c r="D1262" s="109"/>
    </row>
    <row r="1263" spans="1:4">
      <c r="A1263" s="100" t="s">
        <v>1002</v>
      </c>
      <c r="B1263" s="101">
        <f>B1264</f>
        <v>52</v>
      </c>
      <c r="C1263" s="106">
        <f>C1264</f>
        <v>52</v>
      </c>
      <c r="D1263" s="103">
        <f t="shared" si="89"/>
        <v>1</v>
      </c>
    </row>
    <row r="1264" spans="1:4">
      <c r="A1264" s="100" t="s">
        <v>1003</v>
      </c>
      <c r="B1264" s="105">
        <v>52</v>
      </c>
      <c r="C1264" s="106">
        <v>52</v>
      </c>
      <c r="D1264" s="107">
        <f t="shared" si="89"/>
        <v>1</v>
      </c>
    </row>
    <row r="1265" spans="1:4">
      <c r="A1265" s="100" t="s">
        <v>1004</v>
      </c>
      <c r="B1265" s="101">
        <f>B1266+B1267</f>
        <v>226</v>
      </c>
      <c r="C1265" s="106">
        <f>C1266+C1267</f>
        <v>260</v>
      </c>
      <c r="D1265" s="103">
        <f t="shared" si="89"/>
        <v>1.15044247787611</v>
      </c>
    </row>
    <row r="1266" hidden="1" spans="1:4">
      <c r="A1266" s="135" t="s">
        <v>1005</v>
      </c>
      <c r="B1266" s="105"/>
      <c r="C1266" s="120"/>
      <c r="D1266" s="107"/>
    </row>
    <row r="1267" spans="1:4">
      <c r="A1267" s="100" t="s">
        <v>859</v>
      </c>
      <c r="B1267" s="105">
        <v>226</v>
      </c>
      <c r="C1267" s="106">
        <v>260</v>
      </c>
      <c r="D1267" s="107">
        <f>C1267/B1267</f>
        <v>1.15044247787611</v>
      </c>
    </row>
    <row r="1268" s="90" customFormat="1" ht="21" customHeight="1" spans="1:4">
      <c r="A1268" s="143" t="s">
        <v>1006</v>
      </c>
      <c r="B1268" s="144">
        <f>B4+B237+B241+B253+B343+B394+B450+B507+B631+B701+B775+B794+B905+B969+B1033+B1053+B1083+B1093+B1137+B1157+B1201+B1256+B1257+B1263+B1265</f>
        <v>334684</v>
      </c>
      <c r="C1268" s="144">
        <f>C4+C237+C241+C253+C343+C394+C450+C507+C631+C701+C775+C794+C905+C969+C1033+C1053+C1083+C1093+C1137+C1157+C1201+C1256+C1257+C1263+C1265</f>
        <v>358288</v>
      </c>
      <c r="D1268" s="145">
        <f>C1268/B1268</f>
        <v>1.07052622772526</v>
      </c>
    </row>
  </sheetData>
  <autoFilter ref="A3:D1268">
    <filterColumn colId="3">
      <filters>
        <filter val="0%"/>
        <filter val="30%"/>
        <filter val="40%"/>
        <filter val="50%"/>
        <filter val="60%"/>
        <filter val="70%"/>
        <filter val="80%"/>
        <filter val="90%"/>
        <filter val="100%"/>
        <filter val="110%"/>
        <filter val="120%"/>
        <filter val="130%"/>
        <filter val="140%"/>
        <filter val="150%"/>
        <filter val="200%"/>
        <filter val="240%"/>
        <filter val="400%"/>
        <filter val="1200%"/>
        <filter val="1900%"/>
        <filter val="41%"/>
        <filter val="51%"/>
        <filter val="61%"/>
        <filter val="81%"/>
        <filter val="91%"/>
        <filter val="101%"/>
        <filter val="111%"/>
        <filter val="121%"/>
        <filter val="131%"/>
        <filter val="141%"/>
        <filter val="151%"/>
        <filter val="171%"/>
        <filter val="181%"/>
        <filter val="211%"/>
        <filter val="221%"/>
        <filter val="261%"/>
        <filter val="611%"/>
        <filter val="2%"/>
        <filter val="82%"/>
        <filter val="92%"/>
        <filter val="102%"/>
        <filter val="112%"/>
        <filter val="122%"/>
        <filter val="132%"/>
        <filter val="142%"/>
        <filter val="152%"/>
        <filter val="202%"/>
        <filter val="232%"/>
        <filter val="13%"/>
        <filter val="43%"/>
        <filter val="53%"/>
        <filter val="63%"/>
        <filter val="73%"/>
        <filter val="83%"/>
        <filter val="93%"/>
        <filter val="103%"/>
        <filter val="113%"/>
        <filter val="123%"/>
        <filter val="133%"/>
        <filter val="143%"/>
        <filter val="163%"/>
        <filter val="173%"/>
        <filter val="353%"/>
        <filter val="543%"/>
        <filter val="1343%"/>
        <filter val="14%"/>
        <filter val="44%"/>
        <filter val="64%"/>
        <filter val="74%"/>
        <filter val="84%"/>
        <filter val="94%"/>
        <filter val="104%"/>
        <filter val="114%"/>
        <filter val="124%"/>
        <filter val="154%"/>
        <filter val="184%"/>
        <filter val="254%"/>
        <filter val="324%"/>
        <filter val="5%"/>
        <filter val="15%"/>
        <filter val="25%"/>
        <filter val="35%"/>
        <filter val="55%"/>
        <filter val="65%"/>
        <filter val="75%"/>
        <filter val="85%"/>
        <filter val="95%"/>
        <filter val="105%"/>
        <filter val="115%"/>
        <filter val="125%"/>
        <filter val="135%"/>
        <filter val="155%"/>
        <filter val="195%"/>
        <filter val="215%"/>
        <filter val="365%"/>
        <filter val="405%"/>
        <filter val="455%"/>
        <filter val="555%"/>
        <filter val="725%"/>
        <filter val="16%"/>
        <filter val="46%"/>
        <filter val="56%"/>
        <filter val="66%"/>
        <filter val="76%"/>
        <filter val="86%"/>
        <filter val="96%"/>
        <filter val="106%"/>
        <filter val="116%"/>
        <filter val="126%"/>
        <filter val="136%"/>
        <filter val="146%"/>
        <filter val="156%"/>
        <filter val="186%"/>
        <filter val="196%"/>
        <filter val="246%"/>
        <filter val="276%"/>
        <filter val="346%"/>
        <filter val="826%"/>
        <filter val="966%"/>
        <filter val="7%"/>
        <filter val="17%"/>
        <filter val="37%"/>
        <filter val="57%"/>
        <filter val="67%"/>
        <filter val="77%"/>
        <filter val="87%"/>
        <filter val="97%"/>
        <filter val="107%"/>
        <filter val="117%"/>
        <filter val="137%"/>
        <filter val="147%"/>
        <filter val="157%"/>
        <filter val="177%"/>
        <filter val="197%"/>
        <filter val="207%"/>
        <filter val="247%"/>
        <filter val="667%"/>
        <filter val="1257%"/>
        <filter val="7167%"/>
        <filter val="28%"/>
        <filter val="58%"/>
        <filter val="68%"/>
        <filter val="78%"/>
        <filter val="88%"/>
        <filter val="98%"/>
        <filter val="108%"/>
        <filter val="118%"/>
        <filter val="128%"/>
        <filter val="168%"/>
        <filter val="238%"/>
        <filter val="318%"/>
        <filter val="538%"/>
        <filter val="738%"/>
        <filter val="9%"/>
        <filter val="19%"/>
        <filter val="29%"/>
        <filter val="39%"/>
        <filter val="59%"/>
        <filter val="89%"/>
        <filter val="99%"/>
        <filter val="109%"/>
        <filter val="119%"/>
        <filter val="129%"/>
        <filter val="159%"/>
        <filter val="169%"/>
        <filter val="189%"/>
        <filter val="229%"/>
        <filter val="249%"/>
        <filter val="269%"/>
        <filter val="339%"/>
      </filters>
    </filterColumn>
    <extLst/>
  </autoFilter>
  <mergeCells count="1">
    <mergeCell ref="A1:D1"/>
  </mergeCells>
  <printOptions horizontalCentered="1"/>
  <pageMargins left="0.707638888888889" right="0.15625" top="0.747916666666667" bottom="0.747916666666667" header="0.313888888888889" footer="0.313888888888889"/>
  <pageSetup paperSize="9" orientation="portrait" horizontalDpi="6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showGridLines="0" showZeros="0" workbookViewId="0">
      <pane xSplit="1" ySplit="4" topLeftCell="B5" activePane="bottomRight" state="frozen"/>
      <selection/>
      <selection pane="topRight"/>
      <selection pane="bottomLeft"/>
      <selection pane="bottomRight" activeCell="W21" sqref="W21"/>
    </sheetView>
  </sheetViews>
  <sheetFormatPr defaultColWidth="9" defaultRowHeight="14.25" customHeight="1"/>
  <cols>
    <col min="1" max="1" width="35.5" style="73" customWidth="1"/>
    <col min="2" max="17" width="7.375" style="73" customWidth="1"/>
    <col min="18" max="19" width="9" style="73" hidden="1" customWidth="1"/>
    <col min="20" max="16384" width="9" style="73"/>
  </cols>
  <sheetData>
    <row r="1" hidden="1" spans="1:1">
      <c r="A1" s="74" t="s">
        <v>1011</v>
      </c>
    </row>
    <row r="2" s="71" customFormat="1" ht="21" customHeight="1" spans="1:19">
      <c r="A2" s="75" t="s">
        <v>1012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83"/>
      <c r="O2" s="83"/>
      <c r="P2" s="83"/>
      <c r="Q2" s="83"/>
      <c r="R2" s="73"/>
      <c r="S2" s="73"/>
    </row>
    <row r="3" s="71" customFormat="1" ht="20.25" customHeight="1" spans="1:19">
      <c r="A3" s="74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84" t="s">
        <v>1013</v>
      </c>
      <c r="R3" s="73"/>
      <c r="S3" s="73"/>
    </row>
    <row r="4" s="72" customFormat="1" ht="69.75" customHeight="1" spans="1:19">
      <c r="A4" s="76" t="s">
        <v>1014</v>
      </c>
      <c r="B4" s="76" t="s">
        <v>1015</v>
      </c>
      <c r="C4" s="77" t="s">
        <v>1016</v>
      </c>
      <c r="D4" s="77" t="s">
        <v>1017</v>
      </c>
      <c r="E4" s="77" t="s">
        <v>1018</v>
      </c>
      <c r="F4" s="77" t="s">
        <v>1019</v>
      </c>
      <c r="G4" s="77" t="s">
        <v>1020</v>
      </c>
      <c r="H4" s="77" t="s">
        <v>1021</v>
      </c>
      <c r="I4" s="77" t="s">
        <v>1022</v>
      </c>
      <c r="J4" s="77" t="s">
        <v>1023</v>
      </c>
      <c r="K4" s="77" t="s">
        <v>1024</v>
      </c>
      <c r="L4" s="77" t="s">
        <v>1025</v>
      </c>
      <c r="M4" s="77" t="s">
        <v>1026</v>
      </c>
      <c r="N4" s="77" t="s">
        <v>1027</v>
      </c>
      <c r="O4" s="77" t="s">
        <v>1028</v>
      </c>
      <c r="P4" s="77" t="s">
        <v>1029</v>
      </c>
      <c r="Q4" s="77" t="s">
        <v>1030</v>
      </c>
      <c r="R4" s="85" t="s">
        <v>1031</v>
      </c>
      <c r="S4" s="86" t="s">
        <v>1032</v>
      </c>
    </row>
    <row r="5" s="71" customFormat="1" ht="20.1" customHeight="1" spans="1:19">
      <c r="A5" s="78" t="s">
        <v>1033</v>
      </c>
      <c r="B5" s="79">
        <f t="shared" ref="B5:B30" si="0">SUM(C5:Q5)</f>
        <v>27028</v>
      </c>
      <c r="C5" s="79">
        <v>11538</v>
      </c>
      <c r="D5" s="79">
        <v>6477</v>
      </c>
      <c r="E5" s="79">
        <v>4337</v>
      </c>
      <c r="F5" s="79"/>
      <c r="G5" s="79">
        <v>1570</v>
      </c>
      <c r="H5" s="79">
        <v>117</v>
      </c>
      <c r="I5" s="79">
        <v>1914</v>
      </c>
      <c r="J5" s="79"/>
      <c r="K5" s="79">
        <v>627</v>
      </c>
      <c r="L5" s="79"/>
      <c r="M5" s="79"/>
      <c r="N5" s="79"/>
      <c r="O5" s="79"/>
      <c r="P5" s="79"/>
      <c r="Q5" s="79">
        <v>448</v>
      </c>
      <c r="R5" s="87"/>
      <c r="S5" s="73" t="str">
        <f t="shared" ref="S5:S31" si="1">IF(SUM(C5:Q5)=B5,"正确","错误")</f>
        <v>正确</v>
      </c>
    </row>
    <row r="6" s="71" customFormat="1" ht="20.1" customHeight="1" spans="1:19">
      <c r="A6" s="78" t="s">
        <v>163</v>
      </c>
      <c r="B6" s="79">
        <f t="shared" si="0"/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3" t="str">
        <f>IF(B6=VLOOKUP(A6,[2]表二!$A$5:$C$1268,3,0),"正确","错误")</f>
        <v>正确</v>
      </c>
      <c r="S6" s="73" t="str">
        <f t="shared" si="1"/>
        <v>正确</v>
      </c>
    </row>
    <row r="7" s="71" customFormat="1" ht="20.1" customHeight="1" spans="1:19">
      <c r="A7" s="78" t="s">
        <v>167</v>
      </c>
      <c r="B7" s="79">
        <f t="shared" si="0"/>
        <v>472</v>
      </c>
      <c r="C7" s="79">
        <v>28</v>
      </c>
      <c r="D7" s="79">
        <v>198</v>
      </c>
      <c r="E7" s="79">
        <v>246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3" t="str">
        <f>IF(B7=VLOOKUP(A7,[2]表二!$A$5:$C$1268,3,0),"正确","错误")</f>
        <v>正确</v>
      </c>
      <c r="S7" s="73" t="str">
        <f t="shared" si="1"/>
        <v>正确</v>
      </c>
    </row>
    <row r="8" s="71" customFormat="1" ht="20.1" customHeight="1" spans="1:19">
      <c r="A8" s="78" t="s">
        <v>179</v>
      </c>
      <c r="B8" s="79">
        <f t="shared" si="0"/>
        <v>10568</v>
      </c>
      <c r="C8" s="79">
        <v>4803</v>
      </c>
      <c r="D8" s="79">
        <v>1816</v>
      </c>
      <c r="E8" s="79">
        <v>3887</v>
      </c>
      <c r="F8" s="79"/>
      <c r="G8" s="79"/>
      <c r="H8" s="79"/>
      <c r="I8" s="79"/>
      <c r="J8" s="79"/>
      <c r="K8" s="79">
        <v>59</v>
      </c>
      <c r="L8" s="79"/>
      <c r="M8" s="79"/>
      <c r="N8" s="79"/>
      <c r="O8" s="79"/>
      <c r="P8" s="79"/>
      <c r="Q8" s="79">
        <v>3</v>
      </c>
      <c r="R8" s="73" t="str">
        <f>IF(B8=VLOOKUP(A8,[2]表二!$A$5:$C$1268,3,0),"正确","错误")</f>
        <v>正确</v>
      </c>
      <c r="S8" s="73" t="str">
        <f t="shared" si="1"/>
        <v>正确</v>
      </c>
    </row>
    <row r="9" s="71" customFormat="1" ht="20.1" customHeight="1" spans="1:19">
      <c r="A9" s="78" t="s">
        <v>230</v>
      </c>
      <c r="B9" s="79">
        <f t="shared" si="0"/>
        <v>61140</v>
      </c>
      <c r="C9" s="79">
        <v>845</v>
      </c>
      <c r="D9" s="79">
        <v>991</v>
      </c>
      <c r="E9" s="79">
        <v>24208</v>
      </c>
      <c r="F9" s="79"/>
      <c r="G9" s="79">
        <v>14015</v>
      </c>
      <c r="H9" s="79">
        <v>51</v>
      </c>
      <c r="I9" s="79">
        <v>20483</v>
      </c>
      <c r="J9" s="79"/>
      <c r="K9" s="79">
        <v>307</v>
      </c>
      <c r="L9" s="79"/>
      <c r="M9" s="79"/>
      <c r="N9" s="79"/>
      <c r="O9" s="79"/>
      <c r="P9" s="79"/>
      <c r="Q9" s="79">
        <v>240</v>
      </c>
      <c r="R9" s="73" t="str">
        <f>IF(B9=VLOOKUP(A9,[2]表二!$A$5:$C$1268,3,0),"正确","错误")</f>
        <v>正确</v>
      </c>
      <c r="S9" s="73" t="str">
        <f t="shared" si="1"/>
        <v>正确</v>
      </c>
    </row>
    <row r="10" s="71" customFormat="1" ht="20.1" customHeight="1" spans="1:19">
      <c r="A10" s="78" t="s">
        <v>278</v>
      </c>
      <c r="B10" s="79">
        <f t="shared" si="0"/>
        <v>16407</v>
      </c>
      <c r="C10" s="79">
        <v>110</v>
      </c>
      <c r="D10" s="79">
        <v>57</v>
      </c>
      <c r="E10" s="79">
        <v>1</v>
      </c>
      <c r="F10" s="79"/>
      <c r="G10" s="79">
        <v>1532</v>
      </c>
      <c r="H10" s="79">
        <v>26</v>
      </c>
      <c r="I10" s="79">
        <v>14640</v>
      </c>
      <c r="J10" s="79"/>
      <c r="K10" s="79">
        <v>24</v>
      </c>
      <c r="L10" s="79"/>
      <c r="M10" s="79"/>
      <c r="N10" s="79"/>
      <c r="O10" s="79"/>
      <c r="P10" s="79"/>
      <c r="Q10" s="79">
        <v>17</v>
      </c>
      <c r="R10" s="73" t="str">
        <f>IF(B10=VLOOKUP(A10,[2]表二!$A$5:$C$1268,3,0),"正确","错误")</f>
        <v>正确</v>
      </c>
      <c r="S10" s="73" t="str">
        <f t="shared" si="1"/>
        <v>正确</v>
      </c>
    </row>
    <row r="11" s="71" customFormat="1" ht="20.1" customHeight="1" spans="1:19">
      <c r="A11" s="78" t="s">
        <v>327</v>
      </c>
      <c r="B11" s="79">
        <f t="shared" si="0"/>
        <v>11130</v>
      </c>
      <c r="C11" s="79">
        <v>347</v>
      </c>
      <c r="D11" s="79">
        <v>237</v>
      </c>
      <c r="E11" s="79">
        <v>8760</v>
      </c>
      <c r="F11" s="79"/>
      <c r="G11" s="79">
        <v>1209</v>
      </c>
      <c r="H11" s="79">
        <v>398</v>
      </c>
      <c r="I11" s="79">
        <v>130</v>
      </c>
      <c r="J11" s="79"/>
      <c r="K11" s="79">
        <v>20</v>
      </c>
      <c r="L11" s="79"/>
      <c r="M11" s="79"/>
      <c r="N11" s="79"/>
      <c r="O11" s="79"/>
      <c r="P11" s="79"/>
      <c r="Q11" s="79">
        <v>29</v>
      </c>
      <c r="R11" s="73" t="str">
        <f>IF(B11=VLOOKUP(A11,[2]表二!$A$5:$C$1268,3,0),"正确","错误")</f>
        <v>正确</v>
      </c>
      <c r="S11" s="73" t="str">
        <f t="shared" si="1"/>
        <v>正确</v>
      </c>
    </row>
    <row r="12" s="71" customFormat="1" ht="20.1" customHeight="1" spans="1:19">
      <c r="A12" s="78" t="s">
        <v>369</v>
      </c>
      <c r="B12" s="79">
        <f t="shared" si="0"/>
        <v>22837</v>
      </c>
      <c r="C12" s="79">
        <v>2586</v>
      </c>
      <c r="D12" s="79">
        <v>1399</v>
      </c>
      <c r="E12" s="79">
        <v>4771</v>
      </c>
      <c r="F12" s="79"/>
      <c r="G12" s="79">
        <v>1709</v>
      </c>
      <c r="H12" s="79">
        <v>1</v>
      </c>
      <c r="I12" s="79">
        <v>250</v>
      </c>
      <c r="J12" s="79"/>
      <c r="K12" s="79">
        <v>8297</v>
      </c>
      <c r="L12" s="79">
        <v>3798</v>
      </c>
      <c r="M12" s="79"/>
      <c r="N12" s="79"/>
      <c r="O12" s="79"/>
      <c r="P12" s="79"/>
      <c r="Q12" s="79">
        <v>26</v>
      </c>
      <c r="R12" s="73" t="str">
        <f>IF(B12=VLOOKUP(A12,[2]表二!$A$5:$C$1268,3,0),"正确","错误")</f>
        <v>正确</v>
      </c>
      <c r="S12" s="73" t="str">
        <f t="shared" si="1"/>
        <v>正确</v>
      </c>
    </row>
    <row r="13" s="71" customFormat="1" ht="20.1" customHeight="1" spans="1:19">
      <c r="A13" s="78" t="s">
        <v>474</v>
      </c>
      <c r="B13" s="79">
        <f t="shared" si="0"/>
        <v>25229</v>
      </c>
      <c r="C13" s="79">
        <v>1927</v>
      </c>
      <c r="D13" s="79">
        <v>1635</v>
      </c>
      <c r="E13" s="79">
        <v>5608</v>
      </c>
      <c r="F13" s="79"/>
      <c r="G13" s="79">
        <v>3199</v>
      </c>
      <c r="H13" s="79">
        <v>232</v>
      </c>
      <c r="I13" s="79"/>
      <c r="J13" s="79"/>
      <c r="K13" s="79">
        <v>3492</v>
      </c>
      <c r="L13" s="79">
        <v>9113</v>
      </c>
      <c r="M13" s="79"/>
      <c r="N13" s="79"/>
      <c r="O13" s="79"/>
      <c r="P13" s="79"/>
      <c r="Q13" s="79">
        <v>23</v>
      </c>
      <c r="R13" s="73" t="str">
        <f>IF(B13=VLOOKUP(A13,[2]表二!$A$5:$C$1268,3,0),"正确","错误")</f>
        <v>正确</v>
      </c>
      <c r="S13" s="73" t="str">
        <f t="shared" si="1"/>
        <v>正确</v>
      </c>
    </row>
    <row r="14" s="71" customFormat="1" ht="20.1" customHeight="1" spans="1:19">
      <c r="A14" s="78" t="s">
        <v>536</v>
      </c>
      <c r="B14" s="79">
        <f t="shared" si="0"/>
        <v>6632</v>
      </c>
      <c r="C14" s="79">
        <v>1000</v>
      </c>
      <c r="D14" s="79">
        <v>1000</v>
      </c>
      <c r="E14" s="79">
        <v>1062</v>
      </c>
      <c r="F14" s="79"/>
      <c r="G14" s="79">
        <v>6</v>
      </c>
      <c r="H14" s="79">
        <v>3</v>
      </c>
      <c r="I14" s="79">
        <v>3561</v>
      </c>
      <c r="J14" s="79"/>
      <c r="K14" s="79"/>
      <c r="L14" s="79"/>
      <c r="M14" s="79"/>
      <c r="N14" s="79"/>
      <c r="O14" s="79"/>
      <c r="P14" s="79"/>
      <c r="Q14" s="79"/>
      <c r="R14" s="73" t="str">
        <f>IF(B14=VLOOKUP(A14,[2]表二!$A$5:$C$1268,3,0),"正确","错误")</f>
        <v>正确</v>
      </c>
      <c r="S14" s="73" t="str">
        <f t="shared" si="1"/>
        <v>正确</v>
      </c>
    </row>
    <row r="15" s="71" customFormat="1" ht="20.1" customHeight="1" spans="1:19">
      <c r="A15" s="78" t="s">
        <v>602</v>
      </c>
      <c r="B15" s="79">
        <f t="shared" si="0"/>
        <v>116445</v>
      </c>
      <c r="C15" s="79">
        <v>2109</v>
      </c>
      <c r="D15" s="79">
        <v>3157</v>
      </c>
      <c r="E15" s="79">
        <v>82313</v>
      </c>
      <c r="F15" s="79"/>
      <c r="G15" s="79">
        <v>604</v>
      </c>
      <c r="H15" s="79">
        <v>1056</v>
      </c>
      <c r="I15" s="79">
        <v>26735</v>
      </c>
      <c r="J15" s="79"/>
      <c r="K15" s="79">
        <v>38</v>
      </c>
      <c r="L15" s="79"/>
      <c r="M15" s="79"/>
      <c r="N15" s="79"/>
      <c r="O15" s="79"/>
      <c r="P15" s="79"/>
      <c r="Q15" s="79">
        <v>433</v>
      </c>
      <c r="R15" s="73" t="str">
        <f>IF(B15=VLOOKUP(A15,[2]表二!$A$5:$C$1268,3,0),"正确","错误")</f>
        <v>正确</v>
      </c>
      <c r="S15" s="73" t="str">
        <f t="shared" si="1"/>
        <v>正确</v>
      </c>
    </row>
    <row r="16" s="71" customFormat="1" ht="20.1" customHeight="1" spans="1:19">
      <c r="A16" s="78" t="s">
        <v>618</v>
      </c>
      <c r="B16" s="79">
        <f t="shared" si="0"/>
        <v>23331</v>
      </c>
      <c r="C16" s="79">
        <v>2442</v>
      </c>
      <c r="D16" s="79">
        <v>2943</v>
      </c>
      <c r="E16" s="79">
        <v>9003</v>
      </c>
      <c r="F16" s="79"/>
      <c r="G16" s="79"/>
      <c r="H16" s="79"/>
      <c r="I16" s="79">
        <v>7191</v>
      </c>
      <c r="J16" s="79"/>
      <c r="K16" s="79">
        <v>87</v>
      </c>
      <c r="L16" s="79"/>
      <c r="M16" s="79"/>
      <c r="N16" s="79"/>
      <c r="O16" s="79"/>
      <c r="P16" s="79"/>
      <c r="Q16" s="79">
        <v>1665</v>
      </c>
      <c r="R16" s="73" t="str">
        <f>IF(B16=VLOOKUP(A16,[2]表二!$A$5:$C$1268,3,0),"正确","错误")</f>
        <v>正确</v>
      </c>
      <c r="S16" s="73" t="str">
        <f t="shared" si="1"/>
        <v>正确</v>
      </c>
    </row>
    <row r="17" s="71" customFormat="1" ht="20.1" customHeight="1" spans="1:19">
      <c r="A17" s="78" t="s">
        <v>714</v>
      </c>
      <c r="B17" s="79">
        <f t="shared" si="0"/>
        <v>1243</v>
      </c>
      <c r="C17" s="79">
        <v>527</v>
      </c>
      <c r="D17" s="79">
        <v>132</v>
      </c>
      <c r="E17" s="79">
        <v>281</v>
      </c>
      <c r="F17" s="79"/>
      <c r="G17" s="79"/>
      <c r="H17" s="79"/>
      <c r="I17" s="79">
        <v>300</v>
      </c>
      <c r="J17" s="79"/>
      <c r="K17" s="79">
        <v>3</v>
      </c>
      <c r="L17" s="79"/>
      <c r="M17" s="79"/>
      <c r="N17" s="79"/>
      <c r="O17" s="79"/>
      <c r="P17" s="79"/>
      <c r="Q17" s="79"/>
      <c r="R17" s="73" t="str">
        <f>IF(B17=VLOOKUP(A17,[2]表二!$A$5:$C$1268,3,0),"正确","错误")</f>
        <v>正确</v>
      </c>
      <c r="S17" s="73" t="str">
        <f t="shared" si="1"/>
        <v>正确</v>
      </c>
    </row>
    <row r="18" s="71" customFormat="1" ht="20.1" customHeight="1" spans="1:19">
      <c r="A18" s="80" t="s">
        <v>765</v>
      </c>
      <c r="B18" s="79">
        <f t="shared" si="0"/>
        <v>5255</v>
      </c>
      <c r="C18" s="79">
        <v>183</v>
      </c>
      <c r="D18" s="79">
        <v>72</v>
      </c>
      <c r="E18" s="79">
        <v>195</v>
      </c>
      <c r="F18" s="79"/>
      <c r="G18" s="79">
        <v>144</v>
      </c>
      <c r="H18" s="79"/>
      <c r="I18" s="79">
        <v>4518</v>
      </c>
      <c r="J18" s="79"/>
      <c r="K18" s="79">
        <v>116</v>
      </c>
      <c r="L18" s="79"/>
      <c r="M18" s="79"/>
      <c r="N18" s="79"/>
      <c r="O18" s="79"/>
      <c r="P18" s="79"/>
      <c r="Q18" s="79">
        <v>27</v>
      </c>
      <c r="R18" s="73" t="str">
        <f>IF(B18=VLOOKUP(A18,[2]表二!$A$5:$C$1268,3,0),"正确","错误")</f>
        <v>正确</v>
      </c>
      <c r="S18" s="73" t="str">
        <f t="shared" si="1"/>
        <v>正确</v>
      </c>
    </row>
    <row r="19" s="71" customFormat="1" ht="20.1" customHeight="1" spans="1:19">
      <c r="A19" s="80" t="s">
        <v>811</v>
      </c>
      <c r="B19" s="79">
        <f t="shared" si="0"/>
        <v>586</v>
      </c>
      <c r="C19" s="79">
        <v>122</v>
      </c>
      <c r="D19" s="79">
        <v>38</v>
      </c>
      <c r="E19" s="79">
        <v>3</v>
      </c>
      <c r="F19" s="79"/>
      <c r="G19" s="79">
        <v>122</v>
      </c>
      <c r="H19" s="79">
        <v>2</v>
      </c>
      <c r="I19" s="79">
        <v>280</v>
      </c>
      <c r="J19" s="79"/>
      <c r="K19" s="79">
        <v>10</v>
      </c>
      <c r="L19" s="79"/>
      <c r="M19" s="79"/>
      <c r="N19" s="79"/>
      <c r="O19" s="79"/>
      <c r="P19" s="79"/>
      <c r="Q19" s="79">
        <v>9</v>
      </c>
      <c r="R19" s="73" t="str">
        <f>IF(B19=VLOOKUP(A19,[2]表二!$A$5:$C$1268,3,0),"正确","错误")</f>
        <v>正确</v>
      </c>
      <c r="S19" s="73" t="str">
        <f t="shared" si="1"/>
        <v>正确</v>
      </c>
    </row>
    <row r="20" s="71" customFormat="1" ht="20.1" customHeight="1" spans="1:19">
      <c r="A20" s="81" t="s">
        <v>824</v>
      </c>
      <c r="B20" s="79">
        <f t="shared" si="0"/>
        <v>60</v>
      </c>
      <c r="C20" s="79"/>
      <c r="D20" s="79"/>
      <c r="E20" s="79"/>
      <c r="F20" s="79"/>
      <c r="G20" s="79"/>
      <c r="H20" s="79"/>
      <c r="I20" s="79">
        <v>60</v>
      </c>
      <c r="J20" s="79"/>
      <c r="K20" s="79"/>
      <c r="L20" s="79"/>
      <c r="M20" s="79"/>
      <c r="N20" s="79"/>
      <c r="O20" s="79"/>
      <c r="P20" s="79"/>
      <c r="Q20" s="79"/>
      <c r="R20" s="73" t="str">
        <f>IF(B20=VLOOKUP(A20,[2]表二!$A$5:$C$1268,3,0),"正确","错误")</f>
        <v>正确</v>
      </c>
      <c r="S20" s="73" t="str">
        <f t="shared" si="1"/>
        <v>正确</v>
      </c>
    </row>
    <row r="21" s="71" customFormat="1" ht="20.1" customHeight="1" spans="1:19">
      <c r="A21" s="80" t="s">
        <v>850</v>
      </c>
      <c r="B21" s="79">
        <f t="shared" si="0"/>
        <v>0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3" t="str">
        <f>IF(B21=VLOOKUP(A21,[2]表二!$A$5:$C$1268,3,0),"正确","错误")</f>
        <v>正确</v>
      </c>
      <c r="S21" s="73" t="str">
        <f t="shared" si="1"/>
        <v>正确</v>
      </c>
    </row>
    <row r="22" s="71" customFormat="1" ht="20.1" customHeight="1" spans="1:19">
      <c r="A22" s="80" t="s">
        <v>860</v>
      </c>
      <c r="B22" s="79">
        <f t="shared" si="0"/>
        <v>2328</v>
      </c>
      <c r="C22" s="79">
        <v>1108</v>
      </c>
      <c r="D22" s="79">
        <v>369</v>
      </c>
      <c r="E22" s="79">
        <v>844</v>
      </c>
      <c r="F22" s="79"/>
      <c r="G22" s="79"/>
      <c r="H22" s="79"/>
      <c r="I22" s="79"/>
      <c r="J22" s="79"/>
      <c r="K22" s="79">
        <v>7</v>
      </c>
      <c r="L22" s="79"/>
      <c r="M22" s="79"/>
      <c r="N22" s="79"/>
      <c r="O22" s="79"/>
      <c r="P22" s="79"/>
      <c r="Q22" s="79"/>
      <c r="R22" s="73" t="str">
        <f>IF(B22=VLOOKUP(A22,[2]表二!$A$5:$C$1268,3,0),"正确","错误")</f>
        <v>正确</v>
      </c>
      <c r="S22" s="73" t="str">
        <f t="shared" si="1"/>
        <v>正确</v>
      </c>
    </row>
    <row r="23" s="71" customFormat="1" ht="20.1" customHeight="1" spans="1:19">
      <c r="A23" s="80" t="s">
        <v>897</v>
      </c>
      <c r="B23" s="79">
        <f t="shared" si="0"/>
        <v>12215</v>
      </c>
      <c r="C23" s="79">
        <v>967</v>
      </c>
      <c r="D23" s="79">
        <v>20</v>
      </c>
      <c r="E23" s="79">
        <v>9994</v>
      </c>
      <c r="F23" s="79"/>
      <c r="G23" s="79">
        <v>1199</v>
      </c>
      <c r="H23" s="79"/>
      <c r="I23" s="79"/>
      <c r="J23" s="79"/>
      <c r="K23" s="79">
        <v>35</v>
      </c>
      <c r="L23" s="79"/>
      <c r="M23" s="79"/>
      <c r="N23" s="79"/>
      <c r="O23" s="79"/>
      <c r="P23" s="79"/>
      <c r="Q23" s="79"/>
      <c r="R23" s="73" t="str">
        <f>IF(B23=VLOOKUP(A23,[2]表二!$A$5:$C$1268,3,0),"正确","错误")</f>
        <v>正确</v>
      </c>
      <c r="S23" s="73" t="str">
        <f t="shared" si="1"/>
        <v>正确</v>
      </c>
    </row>
    <row r="24" s="71" customFormat="1" ht="20.1" customHeight="1" spans="1:19">
      <c r="A24" s="80" t="s">
        <v>917</v>
      </c>
      <c r="B24" s="79">
        <f t="shared" si="0"/>
        <v>175</v>
      </c>
      <c r="C24" s="79"/>
      <c r="D24" s="79">
        <v>12</v>
      </c>
      <c r="E24" s="79">
        <v>56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>
        <v>107</v>
      </c>
      <c r="R24" s="73" t="str">
        <f>IF(B24=VLOOKUP(A24,[2]表二!$A$5:$C$1268,3,0),"正确","错误")</f>
        <v>正确</v>
      </c>
      <c r="S24" s="73" t="str">
        <f t="shared" si="1"/>
        <v>正确</v>
      </c>
    </row>
    <row r="25" s="71" customFormat="1" ht="20.1" customHeight="1" spans="1:19">
      <c r="A25" s="80" t="s">
        <v>957</v>
      </c>
      <c r="B25" s="79">
        <f t="shared" si="0"/>
        <v>2337</v>
      </c>
      <c r="C25" s="79">
        <v>389</v>
      </c>
      <c r="D25" s="79">
        <v>155</v>
      </c>
      <c r="E25" s="79">
        <v>1051</v>
      </c>
      <c r="F25" s="79"/>
      <c r="G25" s="79"/>
      <c r="H25" s="79"/>
      <c r="I25" s="79"/>
      <c r="J25" s="79"/>
      <c r="K25" s="79">
        <v>5</v>
      </c>
      <c r="L25" s="79"/>
      <c r="M25" s="79"/>
      <c r="N25" s="79"/>
      <c r="O25" s="79"/>
      <c r="P25" s="79"/>
      <c r="Q25" s="79">
        <v>737</v>
      </c>
      <c r="R25" s="73" t="str">
        <f>IF(B25=VLOOKUP(A25,[2]表二!$A$5:$C$1268,3,0),"正确","错误")</f>
        <v>正确</v>
      </c>
      <c r="S25" s="73" t="str">
        <f t="shared" si="1"/>
        <v>正确</v>
      </c>
    </row>
    <row r="26" s="71" customFormat="1" ht="20.1" customHeight="1" spans="1:19">
      <c r="A26" s="81" t="s">
        <v>1034</v>
      </c>
      <c r="B26" s="79">
        <f t="shared" si="0"/>
        <v>6000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>
        <v>6000</v>
      </c>
      <c r="Q26" s="79"/>
      <c r="R26" s="73" t="str">
        <f>IF(B26=[2]表二!C1254,"正确","错误")</f>
        <v>正确</v>
      </c>
      <c r="S26" s="73" t="str">
        <f t="shared" si="1"/>
        <v>正确</v>
      </c>
    </row>
    <row r="27" s="71" customFormat="1" ht="20.1" customHeight="1" spans="1:19">
      <c r="A27" s="80" t="s">
        <v>1035</v>
      </c>
      <c r="B27" s="79">
        <f t="shared" si="0"/>
        <v>6558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>
        <v>6558</v>
      </c>
      <c r="N27" s="79"/>
      <c r="O27" s="79"/>
      <c r="P27" s="79"/>
      <c r="Q27" s="79"/>
      <c r="R27" s="73" t="str">
        <f>IF(B27=[2]表二!C1255,"正确","错误")</f>
        <v>正确</v>
      </c>
      <c r="S27" s="73" t="str">
        <f t="shared" si="1"/>
        <v>正确</v>
      </c>
    </row>
    <row r="28" s="71" customFormat="1" ht="20.1" customHeight="1" spans="1:19">
      <c r="A28" s="80" t="s">
        <v>1036</v>
      </c>
      <c r="B28" s="79">
        <f t="shared" si="0"/>
        <v>52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>
        <v>52</v>
      </c>
      <c r="N28" s="79"/>
      <c r="O28" s="79"/>
      <c r="P28" s="79"/>
      <c r="Q28" s="79"/>
      <c r="R28" s="73" t="str">
        <f>IF(B28=[2]表二!C1261,"正确","错误")</f>
        <v>正确</v>
      </c>
      <c r="S28" s="73" t="str">
        <f t="shared" si="1"/>
        <v>正确</v>
      </c>
    </row>
    <row r="29" s="71" customFormat="1" ht="20.1" customHeight="1" spans="1:19">
      <c r="A29" s="78" t="s">
        <v>1037</v>
      </c>
      <c r="B29" s="79">
        <f t="shared" si="0"/>
        <v>260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>
        <v>260</v>
      </c>
      <c r="R29" s="73" t="str">
        <f>IF(B29=[2]表二!C1263,"正确","错误")</f>
        <v>正确</v>
      </c>
      <c r="S29" s="73" t="str">
        <f t="shared" si="1"/>
        <v>正确</v>
      </c>
    </row>
    <row r="30" s="71" customFormat="1" ht="20.1" customHeight="1" spans="1:19">
      <c r="A30" s="78" t="s">
        <v>1028</v>
      </c>
      <c r="B30" s="79">
        <f t="shared" si="0"/>
        <v>29723</v>
      </c>
      <c r="C30" s="79">
        <v>948</v>
      </c>
      <c r="D30" s="79">
        <v>2000</v>
      </c>
      <c r="E30" s="79">
        <v>3000</v>
      </c>
      <c r="F30" s="79"/>
      <c r="G30" s="79">
        <v>500</v>
      </c>
      <c r="H30" s="79"/>
      <c r="I30" s="79">
        <v>2000</v>
      </c>
      <c r="J30" s="79"/>
      <c r="K30" s="79">
        <v>2000</v>
      </c>
      <c r="L30" s="79"/>
      <c r="M30" s="79"/>
      <c r="N30" s="79">
        <v>6880</v>
      </c>
      <c r="O30" s="79">
        <v>8395</v>
      </c>
      <c r="P30" s="79"/>
      <c r="Q30" s="79">
        <v>4000</v>
      </c>
      <c r="R30" s="73" t="str">
        <f>IF(B30=[2]表三!F7,"正确","错误")</f>
        <v>正确</v>
      </c>
      <c r="S30" s="73" t="str">
        <f t="shared" si="1"/>
        <v>正确</v>
      </c>
    </row>
    <row r="31" s="71" customFormat="1" ht="20.1" customHeight="1" spans="1:19">
      <c r="A31" s="82" t="s">
        <v>1038</v>
      </c>
      <c r="B31" s="79">
        <f t="shared" ref="B31:Q31" si="2">SUM(B5:B30)</f>
        <v>388011</v>
      </c>
      <c r="C31" s="79">
        <f t="shared" si="2"/>
        <v>31979</v>
      </c>
      <c r="D31" s="79">
        <f t="shared" si="2"/>
        <v>22708</v>
      </c>
      <c r="E31" s="79">
        <f t="shared" si="2"/>
        <v>159620</v>
      </c>
      <c r="F31" s="79">
        <f t="shared" si="2"/>
        <v>0</v>
      </c>
      <c r="G31" s="79">
        <f t="shared" si="2"/>
        <v>25809</v>
      </c>
      <c r="H31" s="79">
        <f t="shared" si="2"/>
        <v>1886</v>
      </c>
      <c r="I31" s="79">
        <f t="shared" si="2"/>
        <v>82062</v>
      </c>
      <c r="J31" s="79">
        <f t="shared" si="2"/>
        <v>0</v>
      </c>
      <c r="K31" s="79">
        <f t="shared" si="2"/>
        <v>15127</v>
      </c>
      <c r="L31" s="79">
        <f t="shared" si="2"/>
        <v>12911</v>
      </c>
      <c r="M31" s="79">
        <f t="shared" si="2"/>
        <v>6610</v>
      </c>
      <c r="N31" s="79">
        <f t="shared" si="2"/>
        <v>6880</v>
      </c>
      <c r="O31" s="79">
        <f t="shared" si="2"/>
        <v>8395</v>
      </c>
      <c r="P31" s="79">
        <f t="shared" si="2"/>
        <v>6000</v>
      </c>
      <c r="Q31" s="79">
        <f t="shared" si="2"/>
        <v>8024</v>
      </c>
      <c r="R31" s="73" t="str">
        <f>IF(B31=[2]表三!F94,"正确","错误")</f>
        <v>正确</v>
      </c>
      <c r="S31" s="73" t="str">
        <f t="shared" si="1"/>
        <v>正确</v>
      </c>
    </row>
    <row r="32" s="71" customFormat="1"/>
    <row r="33" s="71" customFormat="1"/>
    <row r="34" s="71" customFormat="1"/>
    <row r="35" s="71" customFormat="1"/>
    <row r="36" s="71" customFormat="1"/>
    <row r="37" s="71" customFormat="1"/>
    <row r="38" s="71" customFormat="1"/>
    <row r="39" s="71" customFormat="1"/>
    <row r="40" s="71" customFormat="1"/>
    <row r="41" s="71" customFormat="1"/>
  </sheetData>
  <mergeCells count="2">
    <mergeCell ref="A2:Q2"/>
    <mergeCell ref="R4:R5"/>
  </mergeCells>
  <printOptions horizontalCentered="1"/>
  <pageMargins left="0.471527777777778" right="0.471527777777778" top="0.275" bottom="0.15625" header="0.118055555555556" footer="0.118055555555556"/>
  <pageSetup paperSize="9" scale="80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showGridLines="0" workbookViewId="0">
      <selection activeCell="B9" sqref="B9"/>
    </sheetView>
  </sheetViews>
  <sheetFormatPr defaultColWidth="8" defaultRowHeight="12.75" customHeight="1" outlineLevelCol="2"/>
  <cols>
    <col min="1" max="1" width="11.75" customWidth="1"/>
    <col min="2" max="3" width="40.625" style="54" customWidth="1"/>
    <col min="4" max="4" width="8" style="54" customWidth="1"/>
    <col min="5" max="16384" width="8" style="55"/>
  </cols>
  <sheetData>
    <row r="1" s="54" customFormat="1" ht="41" customHeight="1" spans="1:3">
      <c r="A1" s="56" t="s">
        <v>1039</v>
      </c>
      <c r="B1" s="56"/>
      <c r="C1" s="56"/>
    </row>
    <row r="2" s="54" customFormat="1" ht="15.75" customHeight="1"/>
    <row r="3" s="54" customFormat="1" ht="19.5" customHeight="1" spans="2:3">
      <c r="B3" s="57"/>
      <c r="C3" s="58" t="s">
        <v>1013</v>
      </c>
    </row>
    <row r="4" s="54" customFormat="1" ht="21" customHeight="1" spans="1:3">
      <c r="A4" s="59" t="s">
        <v>1040</v>
      </c>
      <c r="B4" s="59"/>
      <c r="C4" s="60" t="s">
        <v>1009</v>
      </c>
    </row>
    <row r="5" s="54" customFormat="1" ht="21" customHeight="1" spans="1:3">
      <c r="A5" s="59" t="s">
        <v>1041</v>
      </c>
      <c r="B5" s="59" t="s">
        <v>1042</v>
      </c>
      <c r="C5" s="61"/>
    </row>
    <row r="6" s="54" customFormat="1" ht="24.75" customHeight="1" spans="1:3">
      <c r="A6" s="62" t="s">
        <v>1043</v>
      </c>
      <c r="B6" s="63"/>
      <c r="C6" s="64">
        <v>45006.41</v>
      </c>
    </row>
    <row r="7" s="54" customFormat="1" ht="24.75" customHeight="1" spans="1:3">
      <c r="A7" s="65"/>
      <c r="B7" s="66" t="s">
        <v>1044</v>
      </c>
      <c r="C7" s="67">
        <v>40564.79</v>
      </c>
    </row>
    <row r="8" s="54" customFormat="1" ht="24.75" customHeight="1" spans="1:3">
      <c r="A8" s="68">
        <v>30101</v>
      </c>
      <c r="B8" s="69" t="s">
        <v>1045</v>
      </c>
      <c r="C8" s="67">
        <v>10375.51</v>
      </c>
    </row>
    <row r="9" s="54" customFormat="1" ht="24.75" customHeight="1" spans="1:3">
      <c r="A9" s="68">
        <v>30102</v>
      </c>
      <c r="B9" s="69" t="s">
        <v>1046</v>
      </c>
      <c r="C9" s="67">
        <v>4898.93</v>
      </c>
    </row>
    <row r="10" s="54" customFormat="1" ht="24.75" customHeight="1" spans="1:3">
      <c r="A10" s="68">
        <v>30103</v>
      </c>
      <c r="B10" s="69" t="s">
        <v>1047</v>
      </c>
      <c r="C10" s="67">
        <v>12973.41</v>
      </c>
    </row>
    <row r="11" s="54" customFormat="1" ht="24.75" customHeight="1" spans="1:3">
      <c r="A11" s="68">
        <v>30106</v>
      </c>
      <c r="B11" s="69" t="s">
        <v>1048</v>
      </c>
      <c r="C11" s="67">
        <v>113.27</v>
      </c>
    </row>
    <row r="12" s="54" customFormat="1" ht="24.75" customHeight="1" spans="1:3">
      <c r="A12" s="68">
        <v>30107</v>
      </c>
      <c r="B12" s="69" t="s">
        <v>1049</v>
      </c>
      <c r="C12" s="67">
        <v>4123.71</v>
      </c>
    </row>
    <row r="13" s="54" customFormat="1" ht="24.75" customHeight="1" spans="1:3">
      <c r="A13" s="68">
        <v>30108</v>
      </c>
      <c r="B13" s="69" t="s">
        <v>1050</v>
      </c>
      <c r="C13" s="67">
        <v>2825.02</v>
      </c>
    </row>
    <row r="14" s="54" customFormat="1" ht="24.75" customHeight="1" spans="1:3">
      <c r="A14" s="68">
        <v>30109</v>
      </c>
      <c r="B14" s="69" t="s">
        <v>1051</v>
      </c>
      <c r="C14" s="67">
        <v>245.71</v>
      </c>
    </row>
    <row r="15" s="54" customFormat="1" ht="24.75" customHeight="1" spans="1:3">
      <c r="A15" s="68">
        <v>30110</v>
      </c>
      <c r="B15" s="69" t="s">
        <v>1052</v>
      </c>
      <c r="C15" s="67">
        <v>1955.95</v>
      </c>
    </row>
    <row r="16" s="54" customFormat="1" ht="24.75" customHeight="1" spans="1:3">
      <c r="A16" s="68">
        <v>30111</v>
      </c>
      <c r="B16" s="69" t="s">
        <v>1053</v>
      </c>
      <c r="C16" s="67">
        <v>2.79</v>
      </c>
    </row>
    <row r="17" s="54" customFormat="1" ht="24.75" customHeight="1" spans="1:3">
      <c r="A17" s="68">
        <v>30112</v>
      </c>
      <c r="B17" s="69" t="s">
        <v>1054</v>
      </c>
      <c r="C17" s="67">
        <v>271.5</v>
      </c>
    </row>
    <row r="18" s="54" customFormat="1" ht="24.75" customHeight="1" spans="1:3">
      <c r="A18" s="68">
        <v>30113</v>
      </c>
      <c r="B18" s="69" t="s">
        <v>1055</v>
      </c>
      <c r="C18" s="67">
        <v>2581.08</v>
      </c>
    </row>
    <row r="19" s="54" customFormat="1" ht="24.75" customHeight="1" spans="1:3">
      <c r="A19" s="68">
        <v>30114</v>
      </c>
      <c r="B19" s="69" t="s">
        <v>1056</v>
      </c>
      <c r="C19" s="67">
        <v>54.83</v>
      </c>
    </row>
    <row r="20" s="54" customFormat="1" ht="24.75" customHeight="1" spans="1:3">
      <c r="A20" s="68">
        <v>30199</v>
      </c>
      <c r="B20" s="69" t="s">
        <v>1057</v>
      </c>
      <c r="C20" s="67">
        <v>143.08</v>
      </c>
    </row>
    <row r="21" s="54" customFormat="1" ht="24.75" customHeight="1" spans="1:3">
      <c r="A21" s="68"/>
      <c r="B21" s="69" t="s">
        <v>1058</v>
      </c>
      <c r="C21" s="67">
        <v>3464.37</v>
      </c>
    </row>
    <row r="22" s="54" customFormat="1" ht="24.75" customHeight="1" spans="1:3">
      <c r="A22" s="68">
        <v>30201</v>
      </c>
      <c r="B22" s="69" t="s">
        <v>1059</v>
      </c>
      <c r="C22" s="67">
        <v>379.59</v>
      </c>
    </row>
    <row r="23" s="54" customFormat="1" ht="24.75" customHeight="1" spans="1:3">
      <c r="A23" s="68">
        <v>30202</v>
      </c>
      <c r="B23" s="69" t="s">
        <v>1060</v>
      </c>
      <c r="C23" s="67">
        <v>83.81</v>
      </c>
    </row>
    <row r="24" s="54" customFormat="1" ht="24.75" customHeight="1" spans="1:3">
      <c r="A24" s="68">
        <v>30203</v>
      </c>
      <c r="B24" s="69" t="s">
        <v>1061</v>
      </c>
      <c r="C24" s="67">
        <v>5.85</v>
      </c>
    </row>
    <row r="25" s="54" customFormat="1" ht="24.75" customHeight="1" spans="1:3">
      <c r="A25" s="68">
        <v>30205</v>
      </c>
      <c r="B25" s="69" t="s">
        <v>1062</v>
      </c>
      <c r="C25" s="67">
        <v>66.77</v>
      </c>
    </row>
    <row r="26" s="54" customFormat="1" ht="24.75" customHeight="1" spans="1:3">
      <c r="A26" s="68">
        <v>30206</v>
      </c>
      <c r="B26" s="69" t="s">
        <v>1063</v>
      </c>
      <c r="C26" s="67">
        <v>260.73</v>
      </c>
    </row>
    <row r="27" s="54" customFormat="1" ht="24.75" customHeight="1" spans="1:3">
      <c r="A27" s="68">
        <v>30207</v>
      </c>
      <c r="B27" s="69" t="s">
        <v>1064</v>
      </c>
      <c r="C27" s="67">
        <v>65.82</v>
      </c>
    </row>
    <row r="28" s="54" customFormat="1" ht="24.75" customHeight="1" spans="1:3">
      <c r="A28" s="68">
        <v>30208</v>
      </c>
      <c r="B28" s="69" t="s">
        <v>1065</v>
      </c>
      <c r="C28" s="67">
        <v>12.4</v>
      </c>
    </row>
    <row r="29" s="54" customFormat="1" ht="24.75" customHeight="1" spans="1:3">
      <c r="A29" s="68">
        <v>30209</v>
      </c>
      <c r="B29" s="69" t="s">
        <v>1066</v>
      </c>
      <c r="C29" s="67">
        <v>107.26</v>
      </c>
    </row>
    <row r="30" s="54" customFormat="1" ht="24.75" customHeight="1" spans="1:3">
      <c r="A30" s="68">
        <v>30211</v>
      </c>
      <c r="B30" s="69" t="s">
        <v>1067</v>
      </c>
      <c r="C30" s="67">
        <v>47.59</v>
      </c>
    </row>
    <row r="31" s="54" customFormat="1" ht="24.75" customHeight="1" spans="1:3">
      <c r="A31" s="68">
        <v>30213</v>
      </c>
      <c r="B31" s="69" t="s">
        <v>1068</v>
      </c>
      <c r="C31" s="67">
        <v>112.18</v>
      </c>
    </row>
    <row r="32" s="54" customFormat="1" ht="24.75" customHeight="1" spans="1:3">
      <c r="A32" s="68">
        <v>30214</v>
      </c>
      <c r="B32" s="69" t="s">
        <v>1069</v>
      </c>
      <c r="C32" s="67">
        <v>15</v>
      </c>
    </row>
    <row r="33" s="54" customFormat="1" ht="24.75" customHeight="1" spans="1:3">
      <c r="A33" s="68">
        <v>30215</v>
      </c>
      <c r="B33" s="69" t="s">
        <v>1070</v>
      </c>
      <c r="C33" s="67">
        <v>7.72</v>
      </c>
    </row>
    <row r="34" s="54" customFormat="1" ht="24.75" customHeight="1" spans="1:3">
      <c r="A34" s="68">
        <v>30216</v>
      </c>
      <c r="B34" s="69" t="s">
        <v>1071</v>
      </c>
      <c r="C34" s="67">
        <v>84.48</v>
      </c>
    </row>
    <row r="35" s="54" customFormat="1" ht="24.75" customHeight="1" spans="1:3">
      <c r="A35" s="68">
        <v>30217</v>
      </c>
      <c r="B35" s="69" t="s">
        <v>1072</v>
      </c>
      <c r="C35" s="67">
        <v>94.26</v>
      </c>
    </row>
    <row r="36" s="54" customFormat="1" ht="24.75" customHeight="1" spans="1:3">
      <c r="A36" s="68">
        <v>30218</v>
      </c>
      <c r="B36" s="69" t="s">
        <v>1073</v>
      </c>
      <c r="C36" s="67">
        <v>130.53</v>
      </c>
    </row>
    <row r="37" s="54" customFormat="1" ht="24.75" customHeight="1" spans="1:3">
      <c r="A37" s="68">
        <v>30225</v>
      </c>
      <c r="B37" s="69" t="s">
        <v>1074</v>
      </c>
      <c r="C37" s="67">
        <v>2</v>
      </c>
    </row>
    <row r="38" s="54" customFormat="1" ht="24.75" customHeight="1" spans="1:3">
      <c r="A38" s="68">
        <v>30226</v>
      </c>
      <c r="B38" s="69" t="s">
        <v>1075</v>
      </c>
      <c r="C38" s="67">
        <v>309.94</v>
      </c>
    </row>
    <row r="39" s="54" customFormat="1" ht="24.75" customHeight="1" spans="1:3">
      <c r="A39" s="68">
        <v>30227</v>
      </c>
      <c r="B39" s="69" t="s">
        <v>1076</v>
      </c>
      <c r="C39" s="67">
        <v>17.07</v>
      </c>
    </row>
    <row r="40" s="54" customFormat="1" ht="24.75" customHeight="1" spans="1:3">
      <c r="A40" s="68">
        <v>30228</v>
      </c>
      <c r="B40" s="69" t="s">
        <v>1077</v>
      </c>
      <c r="C40" s="67">
        <v>810.43</v>
      </c>
    </row>
    <row r="41" s="54" customFormat="1" ht="24.75" customHeight="1" spans="1:3">
      <c r="A41" s="68">
        <v>30229</v>
      </c>
      <c r="B41" s="69" t="s">
        <v>1078</v>
      </c>
      <c r="C41" s="67">
        <v>7.6</v>
      </c>
    </row>
    <row r="42" s="54" customFormat="1" ht="24.75" customHeight="1" spans="1:3">
      <c r="A42" s="68">
        <v>30231</v>
      </c>
      <c r="B42" s="69" t="s">
        <v>1079</v>
      </c>
      <c r="C42" s="67">
        <v>90.49</v>
      </c>
    </row>
    <row r="43" s="54" customFormat="1" ht="24.75" customHeight="1" spans="1:3">
      <c r="A43" s="68">
        <v>30239</v>
      </c>
      <c r="B43" s="69" t="s">
        <v>1080</v>
      </c>
      <c r="C43" s="67">
        <v>19.1</v>
      </c>
    </row>
    <row r="44" s="54" customFormat="1" ht="24.75" customHeight="1" spans="1:3">
      <c r="A44" s="68">
        <v>30299</v>
      </c>
      <c r="B44" s="69" t="s">
        <v>1081</v>
      </c>
      <c r="C44" s="67">
        <v>733.75</v>
      </c>
    </row>
    <row r="45" s="54" customFormat="1" ht="24.75" customHeight="1" spans="1:3">
      <c r="A45" s="68"/>
      <c r="B45" s="69" t="s">
        <v>1082</v>
      </c>
      <c r="C45" s="67">
        <v>583.12</v>
      </c>
    </row>
    <row r="46" s="54" customFormat="1" ht="24.75" customHeight="1" spans="1:3">
      <c r="A46" s="68">
        <v>30302</v>
      </c>
      <c r="B46" s="69" t="s">
        <v>1083</v>
      </c>
      <c r="C46" s="67">
        <v>0.77</v>
      </c>
    </row>
    <row r="47" s="54" customFormat="1" ht="24.75" customHeight="1" spans="1:3">
      <c r="A47" s="68">
        <v>30305</v>
      </c>
      <c r="B47" s="69" t="s">
        <v>1084</v>
      </c>
      <c r="C47" s="67">
        <v>196.34</v>
      </c>
    </row>
    <row r="48" s="54" customFormat="1" ht="24.75" customHeight="1" spans="1:3">
      <c r="A48" s="68" t="s">
        <v>1085</v>
      </c>
      <c r="B48" s="69" t="s">
        <v>1086</v>
      </c>
      <c r="C48" s="67">
        <v>5</v>
      </c>
    </row>
    <row r="49" s="54" customFormat="1" ht="24.75" customHeight="1" spans="1:3">
      <c r="A49" s="68" t="s">
        <v>1087</v>
      </c>
      <c r="B49" s="69" t="s">
        <v>1088</v>
      </c>
      <c r="C49" s="67">
        <v>12</v>
      </c>
    </row>
    <row r="50" s="54" customFormat="1" ht="24.75" customHeight="1" spans="1:3">
      <c r="A50" s="68">
        <v>30309</v>
      </c>
      <c r="B50" s="69" t="s">
        <v>1089</v>
      </c>
      <c r="C50" s="67">
        <v>5.4</v>
      </c>
    </row>
    <row r="51" s="54" customFormat="1" ht="24.75" customHeight="1" spans="1:3">
      <c r="A51" s="68" t="s">
        <v>1090</v>
      </c>
      <c r="B51" s="69" t="s">
        <v>1091</v>
      </c>
      <c r="C51" s="67">
        <v>0.55</v>
      </c>
    </row>
    <row r="52" s="54" customFormat="1" ht="24.75" customHeight="1" spans="1:3">
      <c r="A52" s="68">
        <v>30399</v>
      </c>
      <c r="B52" s="69" t="s">
        <v>1092</v>
      </c>
      <c r="C52" s="67">
        <v>363.06</v>
      </c>
    </row>
    <row r="53" s="54" customFormat="1" ht="24.75" customHeight="1" spans="1:3">
      <c r="A53" s="68"/>
      <c r="B53" s="69" t="s">
        <v>1093</v>
      </c>
      <c r="C53" s="67">
        <v>394.13</v>
      </c>
    </row>
    <row r="54" s="54" customFormat="1" ht="24.75" customHeight="1" spans="1:3">
      <c r="A54" s="68">
        <v>31002</v>
      </c>
      <c r="B54" s="69" t="s">
        <v>1094</v>
      </c>
      <c r="C54" s="67">
        <v>249.85</v>
      </c>
    </row>
    <row r="55" s="54" customFormat="1" ht="24.75" customHeight="1" spans="1:3">
      <c r="A55" s="68">
        <v>31003</v>
      </c>
      <c r="B55" s="69" t="s">
        <v>1095</v>
      </c>
      <c r="C55" s="67">
        <v>80</v>
      </c>
    </row>
    <row r="56" s="54" customFormat="1" ht="24.75" customHeight="1" spans="1:3">
      <c r="A56" s="68">
        <v>31005</v>
      </c>
      <c r="B56" s="69" t="s">
        <v>1096</v>
      </c>
      <c r="C56" s="67">
        <v>3.82</v>
      </c>
    </row>
    <row r="57" s="54" customFormat="1" ht="24.75" customHeight="1" spans="1:3">
      <c r="A57" s="68">
        <v>31007</v>
      </c>
      <c r="B57" s="69" t="s">
        <v>1097</v>
      </c>
      <c r="C57" s="67">
        <v>20</v>
      </c>
    </row>
    <row r="58" s="54" customFormat="1" ht="24.75" customHeight="1" spans="1:3">
      <c r="A58" s="68">
        <v>31013</v>
      </c>
      <c r="B58" s="69" t="s">
        <v>1098</v>
      </c>
      <c r="C58" s="67">
        <v>40.46</v>
      </c>
    </row>
    <row r="59" s="54" customFormat="1" ht="18" customHeight="1" spans="2:3">
      <c r="B59" s="70"/>
      <c r="C59" s="70"/>
    </row>
    <row r="60" s="54" customFormat="1" ht="15" spans="2:3">
      <c r="B60" s="70"/>
      <c r="C60" s="70"/>
    </row>
    <row r="61" s="54" customFormat="1" ht="15" spans="3:3">
      <c r="C61" s="70"/>
    </row>
    <row r="62" s="54" customFormat="1" ht="15"/>
    <row r="63" s="54" customFormat="1" ht="15"/>
    <row r="64" s="54" customFormat="1" ht="15"/>
    <row r="65" s="54" customFormat="1" ht="15"/>
    <row r="66" s="54" customFormat="1" ht="15"/>
    <row r="67" s="54" customFormat="1" ht="15"/>
    <row r="68" s="54" customFormat="1" ht="15"/>
    <row r="69" s="54" customFormat="1" ht="15"/>
    <row r="70" s="54" customFormat="1" ht="15" spans="3:3">
      <c r="C70" s="70"/>
    </row>
  </sheetData>
  <sheetProtection formatCells="0" formatColumns="0" formatRows="0" insertRows="0" insertColumns="0" insertHyperlinks="0" deleteColumns="0" deleteRows="0" sort="0" autoFilter="0" pivotTables="0"/>
  <mergeCells count="4">
    <mergeCell ref="A1:C1"/>
    <mergeCell ref="A4:B4"/>
    <mergeCell ref="A6:B6"/>
    <mergeCell ref="C4:C5"/>
  </mergeCells>
  <printOptions horizontalCentered="1"/>
  <pageMargins left="0.393055555555556" right="0.393055555555556" top="0.590277777777778" bottom="0.590277777777778" header="0.5" footer="0.5"/>
  <pageSetup paperSize="9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showGridLines="0" showZeros="0" zoomScale="93" zoomScaleNormal="93" workbookViewId="0">
      <pane xSplit="1" ySplit="5" topLeftCell="B6" activePane="bottomRight" state="frozen"/>
      <selection/>
      <selection pane="topRight"/>
      <selection pane="bottomLeft"/>
      <selection pane="bottomRight" activeCell="N30" sqref="N30"/>
    </sheetView>
  </sheetViews>
  <sheetFormatPr defaultColWidth="9" defaultRowHeight="14.25" customHeight="1"/>
  <cols>
    <col min="1" max="1" width="47.875" style="20" customWidth="1"/>
    <col min="2" max="2" width="20.5" style="20" hidden="1" customWidth="1"/>
    <col min="3" max="3" width="25.625" style="20" customWidth="1"/>
    <col min="4" max="4" width="43.625" style="20" hidden="1" customWidth="1"/>
    <col min="5" max="5" width="19.5" style="20" hidden="1" customWidth="1"/>
    <col min="6" max="6" width="16.625" style="20" hidden="1" customWidth="1"/>
    <col min="7" max="7" width="8.75" style="20" hidden="1" customWidth="1"/>
    <col min="8" max="8" width="10.25" style="20" hidden="1" customWidth="1"/>
    <col min="9" max="9" width="22.5" style="20" hidden="1" customWidth="1"/>
    <col min="10" max="16384" width="9" style="20"/>
  </cols>
  <sheetData>
    <row r="1" ht="18" hidden="1" customHeight="1" spans="1:2">
      <c r="A1" s="18" t="s">
        <v>1099</v>
      </c>
      <c r="B1" s="18"/>
    </row>
    <row r="2" s="18" customFormat="1" ht="47" customHeight="1" spans="1:6">
      <c r="A2" s="21" t="s">
        <v>1100</v>
      </c>
      <c r="B2" s="21"/>
      <c r="C2" s="21"/>
      <c r="D2" s="21"/>
      <c r="E2" s="21"/>
      <c r="F2" s="21"/>
    </row>
    <row r="3" ht="20.25" customHeight="1" spans="1:6">
      <c r="A3" s="18"/>
      <c r="B3" s="18"/>
      <c r="C3" s="22" t="s">
        <v>1</v>
      </c>
      <c r="F3" s="23" t="s">
        <v>1</v>
      </c>
    </row>
    <row r="4" ht="31.5" customHeight="1" spans="1:6">
      <c r="A4" s="24" t="s">
        <v>1101</v>
      </c>
      <c r="B4" s="25"/>
      <c r="C4" s="26"/>
      <c r="D4" s="24" t="s">
        <v>1102</v>
      </c>
      <c r="E4" s="25"/>
      <c r="F4" s="26"/>
    </row>
    <row r="5" ht="21.95" customHeight="1" spans="1:9">
      <c r="A5" s="27" t="s">
        <v>1103</v>
      </c>
      <c r="B5" s="28" t="s">
        <v>1104</v>
      </c>
      <c r="C5" s="27" t="s">
        <v>1009</v>
      </c>
      <c r="D5" s="27" t="s">
        <v>1014</v>
      </c>
      <c r="E5" s="28" t="s">
        <v>1104</v>
      </c>
      <c r="F5" s="27" t="s">
        <v>1009</v>
      </c>
      <c r="G5" s="29" t="s">
        <v>1105</v>
      </c>
      <c r="H5" s="29" t="s">
        <v>1106</v>
      </c>
      <c r="I5" s="29" t="s">
        <v>1107</v>
      </c>
    </row>
    <row r="6" ht="20.1" hidden="1" customHeight="1" spans="1:6">
      <c r="A6" s="30" t="s">
        <v>1108</v>
      </c>
      <c r="B6" s="31">
        <f>[2]表一!B33</f>
        <v>176965</v>
      </c>
      <c r="C6" s="32">
        <f>[2]表一!C33</f>
        <v>211037</v>
      </c>
      <c r="D6" s="30" t="s">
        <v>1109</v>
      </c>
      <c r="E6" s="31">
        <f>[2]表二!B1268</f>
        <v>334684</v>
      </c>
      <c r="F6" s="32">
        <f>[2]表二!C1268</f>
        <v>358288</v>
      </c>
    </row>
    <row r="7" ht="20.1" hidden="1" customHeight="1" spans="1:9">
      <c r="A7" s="33" t="s">
        <v>1110</v>
      </c>
      <c r="B7" s="33">
        <f>B8+B76+B77+B81+B82+B83+B84</f>
        <v>214346</v>
      </c>
      <c r="C7" s="33">
        <f>'[2]表三 (收支平衡县区过渡表)'!B7</f>
        <v>176974</v>
      </c>
      <c r="D7" s="33" t="s">
        <v>1028</v>
      </c>
      <c r="E7" s="33">
        <f>E8+E77+E78+E79+E80+E81+E82+E83</f>
        <v>56627</v>
      </c>
      <c r="F7" s="33">
        <f>'[2]表三 (收支平衡县区过渡表)'!I7</f>
        <v>29723</v>
      </c>
      <c r="I7" s="20" t="b">
        <f>C7='[2]表七 (1)'!B6</f>
        <v>0</v>
      </c>
    </row>
    <row r="8" ht="20.1" hidden="1" customHeight="1" spans="1:6">
      <c r="A8" s="34" t="s">
        <v>1111</v>
      </c>
      <c r="B8" s="34">
        <f>B9+B16+B52</f>
        <v>82636</v>
      </c>
      <c r="C8" s="33">
        <f>'[2]表三 (收支平衡县区过渡表)'!B8</f>
        <v>88000</v>
      </c>
      <c r="D8" s="34" t="s">
        <v>1112</v>
      </c>
      <c r="E8" s="34">
        <f>E9+E10</f>
        <v>3000</v>
      </c>
      <c r="F8" s="33">
        <f>'[2]表三 (收支平衡县区过渡表)'!I8</f>
        <v>4000</v>
      </c>
    </row>
    <row r="9" ht="20.1" customHeight="1" spans="1:6">
      <c r="A9" s="34" t="s">
        <v>1113</v>
      </c>
      <c r="B9" s="34">
        <f>SUM(B10:B15)</f>
        <v>15636</v>
      </c>
      <c r="C9" s="33">
        <f>'[2]表三 (收支平衡县区过渡表)'!B9</f>
        <v>26000</v>
      </c>
      <c r="D9" s="34" t="s">
        <v>1114</v>
      </c>
      <c r="E9" s="34"/>
      <c r="F9" s="33">
        <f>'[2]表三 (收支平衡县区过渡表)'!I9</f>
        <v>0</v>
      </c>
    </row>
    <row r="10" ht="20.1" customHeight="1" spans="1:6">
      <c r="A10" s="32" t="s">
        <v>1115</v>
      </c>
      <c r="B10" s="35">
        <v>-2</v>
      </c>
      <c r="C10" s="33">
        <f>'[2]表三 (收支平衡县区过渡表)'!B10</f>
        <v>-2</v>
      </c>
      <c r="D10" s="34" t="s">
        <v>1116</v>
      </c>
      <c r="E10" s="34">
        <v>3000</v>
      </c>
      <c r="F10" s="33">
        <f>'[2]表三 (收支平衡县区过渡表)'!I10</f>
        <v>4000</v>
      </c>
    </row>
    <row r="11" ht="20.1" customHeight="1" spans="1:6">
      <c r="A11" s="32" t="s">
        <v>1117</v>
      </c>
      <c r="B11" s="35">
        <v>14</v>
      </c>
      <c r="C11" s="33">
        <f>'[2]表三 (收支平衡县区过渡表)'!B11</f>
        <v>14</v>
      </c>
      <c r="D11" s="34"/>
      <c r="E11" s="34"/>
      <c r="F11" s="36"/>
    </row>
    <row r="12" ht="20.1" customHeight="1" spans="1:6">
      <c r="A12" s="32" t="s">
        <v>1118</v>
      </c>
      <c r="B12" s="35">
        <v>1793</v>
      </c>
      <c r="C12" s="33">
        <f>'[2]表三 (收支平衡县区过渡表)'!B12</f>
        <v>1793</v>
      </c>
      <c r="D12" s="34" t="s">
        <v>1119</v>
      </c>
      <c r="E12" s="34"/>
      <c r="F12" s="36"/>
    </row>
    <row r="13" ht="20.1" customHeight="1" spans="1:6">
      <c r="A13" s="32" t="s">
        <v>1120</v>
      </c>
      <c r="B13" s="35">
        <v>8</v>
      </c>
      <c r="C13" s="33">
        <f>'[2]表三 (收支平衡县区过渡表)'!B13</f>
        <v>8</v>
      </c>
      <c r="D13" s="34" t="s">
        <v>1119</v>
      </c>
      <c r="E13" s="34"/>
      <c r="F13" s="36"/>
    </row>
    <row r="14" ht="20.1" customHeight="1" spans="1:6">
      <c r="A14" s="32" t="s">
        <v>1121</v>
      </c>
      <c r="B14" s="35">
        <v>10449</v>
      </c>
      <c r="C14" s="33">
        <f>'[2]表三 (收支平衡县区过渡表)'!B14</f>
        <v>10449</v>
      </c>
      <c r="D14" s="34" t="s">
        <v>1119</v>
      </c>
      <c r="E14" s="34"/>
      <c r="F14" s="36"/>
    </row>
    <row r="15" ht="20.1" customHeight="1" spans="1:6">
      <c r="A15" s="32" t="s">
        <v>1122</v>
      </c>
      <c r="B15" s="35">
        <v>3374</v>
      </c>
      <c r="C15" s="33">
        <f>'[2]表三 (收支平衡县区过渡表)'!B15</f>
        <v>13738</v>
      </c>
      <c r="D15" s="34" t="s">
        <v>1119</v>
      </c>
      <c r="E15" s="34"/>
      <c r="F15" s="36"/>
    </row>
    <row r="16" ht="20.1" customHeight="1" spans="1:9">
      <c r="A16" s="32" t="s">
        <v>1123</v>
      </c>
      <c r="B16" s="32">
        <f>SUM(B17:B51)</f>
        <v>48789</v>
      </c>
      <c r="C16" s="33">
        <f>'[2]表三 (收支平衡县区过渡表)'!B16</f>
        <v>44000</v>
      </c>
      <c r="D16" s="34" t="s">
        <v>1119</v>
      </c>
      <c r="E16" s="34"/>
      <c r="F16" s="36"/>
      <c r="I16" s="20" t="b">
        <f>C16='[2]表七 (1)'!C6</f>
        <v>1</v>
      </c>
    </row>
    <row r="17" ht="20.1" customHeight="1" spans="1:9">
      <c r="A17" s="32" t="s">
        <v>1124</v>
      </c>
      <c r="B17" s="35"/>
      <c r="C17" s="33">
        <f>'[2]表三 (收支平衡县区过渡表)'!B17</f>
        <v>0</v>
      </c>
      <c r="D17" s="34" t="s">
        <v>1119</v>
      </c>
      <c r="E17" s="34"/>
      <c r="F17" s="36"/>
      <c r="I17" s="20" t="b">
        <f>C17='[2]表七 (1)'!D6</f>
        <v>1</v>
      </c>
    </row>
    <row r="18" ht="20.1" customHeight="1" spans="1:9">
      <c r="A18" s="36" t="s">
        <v>1125</v>
      </c>
      <c r="B18" s="35">
        <v>3054</v>
      </c>
      <c r="C18" s="33">
        <f>'[2]表三 (收支平衡县区过渡表)'!B18</f>
        <v>1100</v>
      </c>
      <c r="D18" s="34" t="s">
        <v>1119</v>
      </c>
      <c r="E18" s="34"/>
      <c r="F18" s="36"/>
      <c r="I18" s="20" t="b">
        <f>C18='[2]表七 (1)'!E6</f>
        <v>1</v>
      </c>
    </row>
    <row r="19" ht="20.1" customHeight="1" spans="1:9">
      <c r="A19" s="37" t="s">
        <v>1126</v>
      </c>
      <c r="B19" s="35">
        <v>3572</v>
      </c>
      <c r="C19" s="33">
        <f>'[2]表三 (收支平衡县区过渡表)'!B19</f>
        <v>0</v>
      </c>
      <c r="D19" s="34" t="s">
        <v>1119</v>
      </c>
      <c r="E19" s="34"/>
      <c r="F19" s="36"/>
      <c r="I19" s="20" t="b">
        <f>C19='[2]表七 (1)'!F6</f>
        <v>1</v>
      </c>
    </row>
    <row r="20" ht="20.1" customHeight="1" spans="1:9">
      <c r="A20" s="37" t="s">
        <v>1127</v>
      </c>
      <c r="B20" s="35">
        <v>9996</v>
      </c>
      <c r="C20" s="33">
        <f>'[2]表三 (收支平衡县区过渡表)'!B20</f>
        <v>8000</v>
      </c>
      <c r="D20" s="34" t="s">
        <v>1119</v>
      </c>
      <c r="E20" s="34"/>
      <c r="F20" s="36"/>
      <c r="I20" s="20" t="b">
        <f>C20='[2]表七 (1)'!G6</f>
        <v>1</v>
      </c>
    </row>
    <row r="21" ht="20.1" customHeight="1" spans="1:9">
      <c r="A21" s="37" t="s">
        <v>1128</v>
      </c>
      <c r="B21" s="35"/>
      <c r="C21" s="33">
        <f>'[2]表三 (收支平衡县区过渡表)'!B21</f>
        <v>0</v>
      </c>
      <c r="D21" s="34" t="s">
        <v>1119</v>
      </c>
      <c r="E21" s="34"/>
      <c r="F21" s="36"/>
      <c r="I21" s="20" t="b">
        <f>C21='[2]表七 (1)'!H6</f>
        <v>1</v>
      </c>
    </row>
    <row r="22" ht="20.1" customHeight="1" spans="1:9">
      <c r="A22" s="37" t="s">
        <v>1129</v>
      </c>
      <c r="B22" s="35"/>
      <c r="C22" s="33">
        <f>'[2]表三 (收支平衡县区过渡表)'!B22</f>
        <v>0</v>
      </c>
      <c r="D22" s="34" t="s">
        <v>1119</v>
      </c>
      <c r="E22" s="34"/>
      <c r="F22" s="36"/>
      <c r="I22" s="20" t="b">
        <f>C22='[2]表七 (1)'!I6</f>
        <v>1</v>
      </c>
    </row>
    <row r="23" ht="20.1" customHeight="1" spans="1:9">
      <c r="A23" s="37" t="s">
        <v>1130</v>
      </c>
      <c r="B23" s="35"/>
      <c r="C23" s="33">
        <f>'[2]表三 (收支平衡县区过渡表)'!B23</f>
        <v>0</v>
      </c>
      <c r="D23" s="37" t="s">
        <v>1119</v>
      </c>
      <c r="E23" s="37"/>
      <c r="F23" s="36"/>
      <c r="I23" s="20" t="b">
        <f>C23='[2]表七 (1)'!J6</f>
        <v>1</v>
      </c>
    </row>
    <row r="24" ht="20.1" customHeight="1" spans="1:9">
      <c r="A24" s="37" t="s">
        <v>1131</v>
      </c>
      <c r="B24" s="35">
        <v>931</v>
      </c>
      <c r="C24" s="33">
        <f>'[2]表三 (收支平衡县区过渡表)'!B24</f>
        <v>700</v>
      </c>
      <c r="D24" s="37" t="s">
        <v>1119</v>
      </c>
      <c r="E24" s="37"/>
      <c r="F24" s="36"/>
      <c r="I24" s="20" t="b">
        <f>C24='[2]表七 (1)'!K6</f>
        <v>1</v>
      </c>
    </row>
    <row r="25" ht="20.1" customHeight="1" spans="1:9">
      <c r="A25" s="37" t="s">
        <v>1132</v>
      </c>
      <c r="B25" s="35">
        <v>8000</v>
      </c>
      <c r="C25" s="33">
        <f>'[2]表三 (收支平衡县区过渡表)'!B25</f>
        <v>10000</v>
      </c>
      <c r="D25" s="36" t="s">
        <v>1119</v>
      </c>
      <c r="E25" s="36"/>
      <c r="F25" s="36"/>
      <c r="I25" s="20" t="b">
        <f>C25='[2]表七 (1)'!L6</f>
        <v>1</v>
      </c>
    </row>
    <row r="26" ht="20.1" customHeight="1" spans="1:9">
      <c r="A26" s="37" t="s">
        <v>1133</v>
      </c>
      <c r="B26" s="35"/>
      <c r="C26" s="33">
        <f>'[2]表三 (收支平衡县区过渡表)'!B26</f>
        <v>0</v>
      </c>
      <c r="D26" s="37" t="s">
        <v>1119</v>
      </c>
      <c r="E26" s="37"/>
      <c r="F26" s="36"/>
      <c r="I26" s="20" t="b">
        <f>C26='[2]表七 (1)'!M6</f>
        <v>1</v>
      </c>
    </row>
    <row r="27" ht="20.1" customHeight="1" spans="1:9">
      <c r="A27" s="37" t="s">
        <v>1134</v>
      </c>
      <c r="B27" s="35"/>
      <c r="C27" s="33">
        <f>'[2]表三 (收支平衡县区过渡表)'!B27</f>
        <v>0</v>
      </c>
      <c r="D27" s="37" t="s">
        <v>1119</v>
      </c>
      <c r="E27" s="37"/>
      <c r="F27" s="36"/>
      <c r="I27" s="20" t="b">
        <f>C27='[2]表七 (1)'!N6</f>
        <v>1</v>
      </c>
    </row>
    <row r="28" ht="20.1" customHeight="1" spans="1:9">
      <c r="A28" s="37" t="s">
        <v>1135</v>
      </c>
      <c r="B28" s="35"/>
      <c r="C28" s="33">
        <f>'[2]表三 (收支平衡县区过渡表)'!B28</f>
        <v>0</v>
      </c>
      <c r="D28" s="37" t="s">
        <v>1119</v>
      </c>
      <c r="E28" s="37"/>
      <c r="F28" s="36"/>
      <c r="I28" s="20" t="b">
        <f>C28='[2]表七 (1)'!O6</f>
        <v>1</v>
      </c>
    </row>
    <row r="29" ht="20.1" customHeight="1" spans="1:9">
      <c r="A29" s="37" t="s">
        <v>1136</v>
      </c>
      <c r="B29" s="35">
        <v>1056</v>
      </c>
      <c r="C29" s="33">
        <f>'[2]表三 (收支平衡县区过渡表)'!B29</f>
        <v>1050</v>
      </c>
      <c r="D29" s="37" t="s">
        <v>1119</v>
      </c>
      <c r="E29" s="37"/>
      <c r="F29" s="36"/>
      <c r="I29" s="20" t="b">
        <f>C29='[2]表七 (1)'!P6</f>
        <v>1</v>
      </c>
    </row>
    <row r="30" ht="20.1" customHeight="1" spans="1:9">
      <c r="A30" s="38" t="s">
        <v>1137</v>
      </c>
      <c r="B30" s="35">
        <v>37</v>
      </c>
      <c r="C30" s="33">
        <f>'[2]表三 (收支平衡县区过渡表)'!B30</f>
        <v>40</v>
      </c>
      <c r="D30" s="37" t="s">
        <v>1119</v>
      </c>
      <c r="E30" s="37"/>
      <c r="F30" s="36"/>
      <c r="I30" s="20" t="b">
        <f>C30='[2]表七 (1)'!Q6</f>
        <v>1</v>
      </c>
    </row>
    <row r="31" ht="20.1" customHeight="1" spans="1:9">
      <c r="A31" s="38" t="s">
        <v>1138</v>
      </c>
      <c r="B31" s="35"/>
      <c r="C31" s="33">
        <f>'[2]表三 (收支平衡县区过渡表)'!B31</f>
        <v>0</v>
      </c>
      <c r="D31" s="37" t="s">
        <v>1119</v>
      </c>
      <c r="E31" s="37"/>
      <c r="F31" s="36"/>
      <c r="I31" s="20" t="b">
        <f>C31='[2]表七 (1)'!R6</f>
        <v>1</v>
      </c>
    </row>
    <row r="32" ht="20.1" customHeight="1" spans="1:9">
      <c r="A32" s="38" t="s">
        <v>1139</v>
      </c>
      <c r="B32" s="35"/>
      <c r="C32" s="33">
        <f>'[2]表三 (收支平衡县区过渡表)'!B32</f>
        <v>0</v>
      </c>
      <c r="D32" s="37" t="s">
        <v>1119</v>
      </c>
      <c r="E32" s="37"/>
      <c r="F32" s="36"/>
      <c r="I32" s="20" t="b">
        <f>C32='[2]表七 (1)'!S6</f>
        <v>1</v>
      </c>
    </row>
    <row r="33" ht="20.1" customHeight="1" spans="1:9">
      <c r="A33" s="38" t="s">
        <v>1140</v>
      </c>
      <c r="B33" s="35">
        <v>840</v>
      </c>
      <c r="C33" s="33">
        <f>'[2]表三 (收支平衡县区过渡表)'!B33</f>
        <v>850</v>
      </c>
      <c r="D33" s="37" t="s">
        <v>1119</v>
      </c>
      <c r="E33" s="37"/>
      <c r="F33" s="36"/>
      <c r="I33" s="20" t="b">
        <f>C33='[2]表七 (1)'!T6</f>
        <v>1</v>
      </c>
    </row>
    <row r="34" ht="20.1" customHeight="1" spans="1:9">
      <c r="A34" s="38" t="s">
        <v>1141</v>
      </c>
      <c r="B34" s="35">
        <v>4227</v>
      </c>
      <c r="C34" s="33">
        <f>'[2]表三 (收支平衡县区过渡表)'!B34</f>
        <v>4300</v>
      </c>
      <c r="D34" s="34" t="s">
        <v>1119</v>
      </c>
      <c r="E34" s="34"/>
      <c r="F34" s="36"/>
      <c r="I34" s="20" t="b">
        <f>C34='[2]表七 (1)'!U6</f>
        <v>1</v>
      </c>
    </row>
    <row r="35" ht="20.1" customHeight="1" spans="1:9">
      <c r="A35" s="38" t="s">
        <v>1142</v>
      </c>
      <c r="B35" s="35">
        <v>63</v>
      </c>
      <c r="C35" s="33">
        <f>'[2]表三 (收支平衡县区过渡表)'!B35</f>
        <v>86</v>
      </c>
      <c r="D35" s="34" t="s">
        <v>1119</v>
      </c>
      <c r="E35" s="34"/>
      <c r="F35" s="36"/>
      <c r="I35" s="20" t="b">
        <f>C35='[2]表七 (1)'!V6</f>
        <v>1</v>
      </c>
    </row>
    <row r="36" ht="20.1" customHeight="1" spans="1:9">
      <c r="A36" s="38" t="s">
        <v>1143</v>
      </c>
      <c r="B36" s="35">
        <v>270</v>
      </c>
      <c r="C36" s="33">
        <f>'[2]表三 (收支平衡县区过渡表)'!B36</f>
        <v>300</v>
      </c>
      <c r="D36" s="34" t="s">
        <v>1119</v>
      </c>
      <c r="E36" s="34"/>
      <c r="F36" s="36"/>
      <c r="I36" s="20" t="b">
        <f>C36='[2]表七 (1)'!W6</f>
        <v>1</v>
      </c>
    </row>
    <row r="37" ht="20.1" customHeight="1" spans="1:9">
      <c r="A37" s="38" t="s">
        <v>1144</v>
      </c>
      <c r="B37" s="35">
        <v>4218</v>
      </c>
      <c r="C37" s="33">
        <f>'[2]表三 (收支平衡县区过渡表)'!B37</f>
        <v>4700</v>
      </c>
      <c r="D37" s="34" t="s">
        <v>1119</v>
      </c>
      <c r="E37" s="34"/>
      <c r="F37" s="36"/>
      <c r="I37" s="20" t="b">
        <f>C37='[2]表七 (1)'!X6</f>
        <v>1</v>
      </c>
    </row>
    <row r="38" ht="20.1" customHeight="1" spans="1:9">
      <c r="A38" s="38" t="s">
        <v>1145</v>
      </c>
      <c r="B38" s="35">
        <v>7610</v>
      </c>
      <c r="C38" s="33">
        <f>'[2]表三 (收支平衡县区过渡表)'!B38</f>
        <v>9200</v>
      </c>
      <c r="D38" s="34" t="s">
        <v>1119</v>
      </c>
      <c r="E38" s="34"/>
      <c r="F38" s="36"/>
      <c r="I38" s="20" t="b">
        <f>C38='[2]表七 (1)'!Y6</f>
        <v>1</v>
      </c>
    </row>
    <row r="39" ht="20.1" customHeight="1" spans="1:9">
      <c r="A39" s="38" t="s">
        <v>1146</v>
      </c>
      <c r="B39" s="35">
        <v>203</v>
      </c>
      <c r="C39" s="33">
        <f>'[2]表三 (收支平衡县区过渡表)'!B39</f>
        <v>3</v>
      </c>
      <c r="D39" s="34" t="s">
        <v>1119</v>
      </c>
      <c r="E39" s="34"/>
      <c r="F39" s="36"/>
      <c r="I39" s="20" t="b">
        <f>C39='[2]表七 (1)'!Z6</f>
        <v>1</v>
      </c>
    </row>
    <row r="40" ht="20.1" customHeight="1" spans="1:9">
      <c r="A40" s="38" t="s">
        <v>1147</v>
      </c>
      <c r="B40" s="35"/>
      <c r="C40" s="33">
        <f>'[2]表三 (收支平衡县区过渡表)'!B40</f>
        <v>0</v>
      </c>
      <c r="D40" s="34" t="s">
        <v>1119</v>
      </c>
      <c r="E40" s="34"/>
      <c r="F40" s="36"/>
      <c r="I40" s="20" t="b">
        <f>C40='[2]表七 (1)'!AA6</f>
        <v>1</v>
      </c>
    </row>
    <row r="41" ht="20.1" customHeight="1" spans="1:9">
      <c r="A41" s="38" t="s">
        <v>1148</v>
      </c>
      <c r="B41" s="35">
        <v>3009</v>
      </c>
      <c r="C41" s="33">
        <f>'[2]表三 (收支平衡县区过渡表)'!B41</f>
        <v>2000</v>
      </c>
      <c r="D41" s="34" t="s">
        <v>1119</v>
      </c>
      <c r="E41" s="34"/>
      <c r="F41" s="36"/>
      <c r="I41" s="20" t="b">
        <f>C41='[2]表七 (1)'!AB6</f>
        <v>1</v>
      </c>
    </row>
    <row r="42" ht="20.1" customHeight="1" spans="1:9">
      <c r="A42" s="38" t="s">
        <v>1149</v>
      </c>
      <c r="B42" s="35">
        <v>290</v>
      </c>
      <c r="C42" s="33">
        <f>'[2]表三 (收支平衡县区过渡表)'!B42</f>
        <v>270</v>
      </c>
      <c r="D42" s="34" t="s">
        <v>1119</v>
      </c>
      <c r="E42" s="34"/>
      <c r="F42" s="36"/>
      <c r="I42" s="20" t="b">
        <f>C42='[2]表七 (1)'!AC6</f>
        <v>1</v>
      </c>
    </row>
    <row r="43" ht="20.1" customHeight="1" spans="1:9">
      <c r="A43" s="38" t="s">
        <v>1150</v>
      </c>
      <c r="B43" s="35"/>
      <c r="C43" s="33">
        <f>'[2]表三 (收支平衡县区过渡表)'!B43</f>
        <v>0</v>
      </c>
      <c r="D43" s="34" t="s">
        <v>1119</v>
      </c>
      <c r="E43" s="34"/>
      <c r="F43" s="36"/>
      <c r="I43" s="20" t="b">
        <f>C43='[2]表七 (1)'!AD6</f>
        <v>1</v>
      </c>
    </row>
    <row r="44" ht="20.1" customHeight="1" spans="1:9">
      <c r="A44" s="38" t="s">
        <v>1151</v>
      </c>
      <c r="B44" s="35"/>
      <c r="C44" s="33">
        <f>'[2]表三 (收支平衡县区过渡表)'!B44</f>
        <v>0</v>
      </c>
      <c r="D44" s="34" t="s">
        <v>1119</v>
      </c>
      <c r="E44" s="34"/>
      <c r="F44" s="36"/>
      <c r="I44" s="20" t="b">
        <f>C44='[2]表七 (1)'!AE6</f>
        <v>1</v>
      </c>
    </row>
    <row r="45" ht="20.1" customHeight="1" spans="1:9">
      <c r="A45" s="38" t="s">
        <v>1152</v>
      </c>
      <c r="B45" s="35"/>
      <c r="C45" s="33">
        <f>'[2]表三 (收支平衡县区过渡表)'!B45</f>
        <v>0</v>
      </c>
      <c r="D45" s="34" t="s">
        <v>1119</v>
      </c>
      <c r="E45" s="34"/>
      <c r="F45" s="36"/>
      <c r="I45" s="20" t="b">
        <f>C45='[2]表七 (1)'!AF6</f>
        <v>1</v>
      </c>
    </row>
    <row r="46" ht="20.1" customHeight="1" spans="1:9">
      <c r="A46" s="38" t="s">
        <v>1153</v>
      </c>
      <c r="B46" s="35"/>
      <c r="C46" s="33">
        <f>'[2]表三 (收支平衡县区过渡表)'!B46</f>
        <v>0</v>
      </c>
      <c r="D46" s="34" t="s">
        <v>1119</v>
      </c>
      <c r="E46" s="34"/>
      <c r="F46" s="36"/>
      <c r="I46" s="20" t="b">
        <f>C46='[2]表七 (1)'!AG6</f>
        <v>1</v>
      </c>
    </row>
    <row r="47" ht="20.1" customHeight="1" spans="1:9">
      <c r="A47" s="38" t="s">
        <v>1154</v>
      </c>
      <c r="B47" s="35">
        <v>755</v>
      </c>
      <c r="C47" s="33">
        <f>'[2]表三 (收支平衡县区过渡表)'!B47</f>
        <v>755</v>
      </c>
      <c r="D47" s="34" t="s">
        <v>1119</v>
      </c>
      <c r="E47" s="34"/>
      <c r="F47" s="36"/>
      <c r="I47" s="20" t="b">
        <f>C47='[2]表七 (1)'!AH6</f>
        <v>1</v>
      </c>
    </row>
    <row r="48" ht="20.1" customHeight="1" spans="1:9">
      <c r="A48" s="38" t="s">
        <v>1155</v>
      </c>
      <c r="B48" s="35"/>
      <c r="C48" s="33">
        <f>'[2]表三 (收支平衡县区过渡表)'!B48</f>
        <v>0</v>
      </c>
      <c r="D48" s="37" t="s">
        <v>1119</v>
      </c>
      <c r="E48" s="37"/>
      <c r="F48" s="36"/>
      <c r="I48" s="20" t="b">
        <f>C48='[2]表七 (1)'!AI6</f>
        <v>1</v>
      </c>
    </row>
    <row r="49" ht="20.1" customHeight="1" spans="1:9">
      <c r="A49" s="38" t="s">
        <v>1156</v>
      </c>
      <c r="B49" s="35">
        <v>315</v>
      </c>
      <c r="C49" s="33">
        <f>'[2]表三 (收支平衡县区过渡表)'!B49</f>
        <v>120</v>
      </c>
      <c r="D49" s="37"/>
      <c r="E49" s="37"/>
      <c r="F49" s="36"/>
      <c r="I49" s="20" t="b">
        <f>'2021年一般公共预算税收返还和转移支付情况表08-1'!C49='[2]表七 (1)'!AJ6</f>
        <v>1</v>
      </c>
    </row>
    <row r="50" ht="20.1" customHeight="1" spans="1:9">
      <c r="A50" s="38" t="s">
        <v>1157</v>
      </c>
      <c r="B50" s="35"/>
      <c r="C50" s="33">
        <f>'[2]表三 (收支平衡县区过渡表)'!B50</f>
        <v>0</v>
      </c>
      <c r="D50" s="37" t="s">
        <v>1119</v>
      </c>
      <c r="E50" s="37"/>
      <c r="F50" s="36"/>
      <c r="I50" s="20" t="b">
        <f>C50='[2]表七 (1)'!AK6</f>
        <v>1</v>
      </c>
    </row>
    <row r="51" ht="20.1" customHeight="1" spans="1:9">
      <c r="A51" s="37" t="s">
        <v>1158</v>
      </c>
      <c r="B51" s="35">
        <v>343</v>
      </c>
      <c r="C51" s="33">
        <f>'[2]表三 (收支平衡县区过渡表)'!B51</f>
        <v>526</v>
      </c>
      <c r="D51" s="37" t="s">
        <v>1119</v>
      </c>
      <c r="E51" s="37"/>
      <c r="F51" s="36"/>
      <c r="I51" s="20" t="b">
        <f>C51='[2]表七 (1)'!AL6</f>
        <v>1</v>
      </c>
    </row>
    <row r="52" ht="20.1" customHeight="1" spans="1:9">
      <c r="A52" s="37" t="s">
        <v>1159</v>
      </c>
      <c r="B52" s="36">
        <f>SUM(B61:B73)</f>
        <v>18211</v>
      </c>
      <c r="C52" s="33">
        <f>'[2]表三 (收支平衡县区过渡表)'!B52</f>
        <v>18000</v>
      </c>
      <c r="D52" s="37" t="s">
        <v>1119</v>
      </c>
      <c r="E52" s="37"/>
      <c r="F52" s="36"/>
      <c r="I52" s="20" t="b">
        <f>C52='[2]表七(2)'!B6</f>
        <v>1</v>
      </c>
    </row>
    <row r="53" ht="20.1" customHeight="1" spans="1:9">
      <c r="A53" s="37" t="s">
        <v>1160</v>
      </c>
      <c r="B53" s="39"/>
      <c r="C53" s="33">
        <f>'[2]表三 (收支平衡县区过渡表)'!B53</f>
        <v>0</v>
      </c>
      <c r="D53" s="37" t="s">
        <v>1119</v>
      </c>
      <c r="E53" s="37"/>
      <c r="F53" s="36"/>
      <c r="I53" s="20" t="b">
        <f>C53='[2]表七(2)'!C6</f>
        <v>1</v>
      </c>
    </row>
    <row r="54" ht="20.1" customHeight="1" spans="1:9">
      <c r="A54" s="37" t="s">
        <v>1161</v>
      </c>
      <c r="B54" s="39"/>
      <c r="C54" s="33">
        <f>'[2]表三 (收支平衡县区过渡表)'!B54</f>
        <v>0</v>
      </c>
      <c r="D54" s="37"/>
      <c r="E54" s="37"/>
      <c r="F54" s="36"/>
      <c r="I54" s="20" t="b">
        <f>C54='[2]表七(2)'!D6</f>
        <v>1</v>
      </c>
    </row>
    <row r="55" ht="20.1" customHeight="1" spans="1:9">
      <c r="A55" s="37" t="s">
        <v>1162</v>
      </c>
      <c r="B55" s="39"/>
      <c r="C55" s="33">
        <f>'[2]表三 (收支平衡县区过渡表)'!B55</f>
        <v>0</v>
      </c>
      <c r="D55" s="37"/>
      <c r="E55" s="37"/>
      <c r="F55" s="36"/>
      <c r="I55" s="20" t="b">
        <f>C55='[2]表七(2)'!E6</f>
        <v>1</v>
      </c>
    </row>
    <row r="56" ht="20.1" customHeight="1" spans="1:9">
      <c r="A56" s="37" t="s">
        <v>1163</v>
      </c>
      <c r="B56" s="39"/>
      <c r="C56" s="33">
        <f>'[2]表三 (收支平衡县区过渡表)'!B56</f>
        <v>0</v>
      </c>
      <c r="D56" s="37"/>
      <c r="E56" s="34"/>
      <c r="F56" s="36"/>
      <c r="I56" s="20" t="b">
        <f>C56='[2]表七(2)'!F6</f>
        <v>1</v>
      </c>
    </row>
    <row r="57" ht="20.1" customHeight="1" spans="1:9">
      <c r="A57" s="37" t="s">
        <v>1164</v>
      </c>
      <c r="B57" s="39"/>
      <c r="C57" s="33">
        <f>'[2]表三 (收支平衡县区过渡表)'!B57</f>
        <v>0</v>
      </c>
      <c r="D57" s="37"/>
      <c r="E57" s="34"/>
      <c r="F57" s="36"/>
      <c r="I57" s="20" t="b">
        <f>C57='[2]表七(2)'!G6</f>
        <v>1</v>
      </c>
    </row>
    <row r="58" ht="20.1" customHeight="1" spans="1:9">
      <c r="A58" s="37" t="s">
        <v>1165</v>
      </c>
      <c r="B58" s="39"/>
      <c r="C58" s="33">
        <f>'[2]表三 (收支平衡县区过渡表)'!B58</f>
        <v>0</v>
      </c>
      <c r="D58" s="37"/>
      <c r="E58" s="34"/>
      <c r="F58" s="36"/>
      <c r="I58" s="20" t="b">
        <f>C58='[2]表七(2)'!H6</f>
        <v>1</v>
      </c>
    </row>
    <row r="59" ht="20.1" customHeight="1" spans="1:9">
      <c r="A59" s="37" t="s">
        <v>1166</v>
      </c>
      <c r="B59" s="39"/>
      <c r="C59" s="33">
        <f>'[2]表三 (收支平衡县区过渡表)'!B59</f>
        <v>0</v>
      </c>
      <c r="D59" s="37"/>
      <c r="E59" s="34"/>
      <c r="F59" s="36"/>
      <c r="I59" s="20" t="b">
        <f>C59='[2]表七(2)'!I6</f>
        <v>1</v>
      </c>
    </row>
    <row r="60" ht="19.5" customHeight="1" spans="1:9">
      <c r="A60" s="37" t="s">
        <v>1167</v>
      </c>
      <c r="B60" s="39"/>
      <c r="C60" s="33">
        <f>'[2]表三 (收支平衡县区过渡表)'!B60</f>
        <v>0</v>
      </c>
      <c r="D60" s="37"/>
      <c r="E60" s="40"/>
      <c r="F60" s="41"/>
      <c r="I60" s="20" t="b">
        <f>C60='[2]表七(2)'!J6</f>
        <v>1</v>
      </c>
    </row>
    <row r="61" s="19" customFormat="1" ht="20.1" customHeight="1" spans="1:9">
      <c r="A61" s="37" t="s">
        <v>1168</v>
      </c>
      <c r="B61" s="42">
        <v>28</v>
      </c>
      <c r="C61" s="33">
        <f>'[2]表三 (收支平衡县区过渡表)'!B61</f>
        <v>30</v>
      </c>
      <c r="D61" s="37"/>
      <c r="E61" s="40"/>
      <c r="F61" s="41"/>
      <c r="G61" s="20"/>
      <c r="H61" s="20"/>
      <c r="I61" s="43" t="b">
        <f>C61='[2]表七(2)'!K6</f>
        <v>1</v>
      </c>
    </row>
    <row r="62" ht="20.1" customHeight="1" spans="1:9">
      <c r="A62" s="37" t="s">
        <v>1169</v>
      </c>
      <c r="B62" s="35"/>
      <c r="C62" s="33">
        <f>'[2]表三 (收支平衡县区过渡表)'!B62</f>
        <v>0</v>
      </c>
      <c r="D62" s="37"/>
      <c r="E62" s="32"/>
      <c r="F62" s="36"/>
      <c r="I62" s="20" t="b">
        <f>C62='[2]表七(2)'!L6</f>
        <v>1</v>
      </c>
    </row>
    <row r="63" ht="20.1" customHeight="1" spans="1:9">
      <c r="A63" s="37" t="s">
        <v>1170</v>
      </c>
      <c r="B63" s="35">
        <v>6</v>
      </c>
      <c r="C63" s="33">
        <f>'[2]表三 (收支平衡县区过渡表)'!B63</f>
        <v>5</v>
      </c>
      <c r="D63" s="37"/>
      <c r="E63" s="32"/>
      <c r="F63" s="36"/>
      <c r="I63" s="20" t="b">
        <f>C63='[2]表七(2)'!M6</f>
        <v>1</v>
      </c>
    </row>
    <row r="64" ht="20.1" customHeight="1" spans="1:9">
      <c r="A64" s="37" t="s">
        <v>1171</v>
      </c>
      <c r="B64" s="35">
        <v>60</v>
      </c>
      <c r="C64" s="33">
        <f>'[2]表三 (收支平衡县区过渡表)'!B64</f>
        <v>60</v>
      </c>
      <c r="D64" s="37"/>
      <c r="E64" s="32"/>
      <c r="F64" s="36"/>
      <c r="I64" s="20" t="b">
        <f>C64='[2]表七(2)'!N6</f>
        <v>1</v>
      </c>
    </row>
    <row r="65" ht="20.1" customHeight="1" spans="1:9">
      <c r="A65" s="37" t="s">
        <v>1172</v>
      </c>
      <c r="B65" s="35"/>
      <c r="C65" s="33">
        <f>'[2]表三 (收支平衡县区过渡表)'!B65</f>
        <v>0</v>
      </c>
      <c r="D65" s="37"/>
      <c r="E65" s="32"/>
      <c r="F65" s="36"/>
      <c r="I65" s="20" t="b">
        <f>C65='[2]表七(2)'!O6</f>
        <v>1</v>
      </c>
    </row>
    <row r="66" ht="20.1" customHeight="1" spans="1:9">
      <c r="A66" s="37" t="s">
        <v>1173</v>
      </c>
      <c r="B66" s="35"/>
      <c r="C66" s="33">
        <f>'[2]表三 (收支平衡县区过渡表)'!B66</f>
        <v>0</v>
      </c>
      <c r="D66" s="37"/>
      <c r="E66" s="32"/>
      <c r="F66" s="36"/>
      <c r="I66" s="20" t="b">
        <f>C66='[2]表七(2)'!P6</f>
        <v>1</v>
      </c>
    </row>
    <row r="67" ht="20.1" customHeight="1" spans="1:9">
      <c r="A67" s="37" t="s">
        <v>1174</v>
      </c>
      <c r="B67" s="35"/>
      <c r="C67" s="33">
        <f>'[2]表三 (收支平衡县区过渡表)'!B67</f>
        <v>0</v>
      </c>
      <c r="D67" s="37"/>
      <c r="E67" s="32"/>
      <c r="F67" s="36"/>
      <c r="I67" s="20" t="b">
        <f>C67='[2]表七(2)'!Q6</f>
        <v>1</v>
      </c>
    </row>
    <row r="68" ht="20.1" customHeight="1" spans="1:9">
      <c r="A68" s="37" t="s">
        <v>1175</v>
      </c>
      <c r="B68" s="35"/>
      <c r="C68" s="33">
        <f>'[2]表三 (收支平衡县区过渡表)'!B68</f>
        <v>0</v>
      </c>
      <c r="D68" s="37"/>
      <c r="E68" s="32"/>
      <c r="F68" s="36"/>
      <c r="I68" s="20" t="b">
        <f>'2021年一般公共预算税收返还和转移支付情况表08-1'!C68='[2]表七(2)'!R6</f>
        <v>1</v>
      </c>
    </row>
    <row r="69" ht="20.1" customHeight="1" spans="1:9">
      <c r="A69" s="37" t="s">
        <v>1176</v>
      </c>
      <c r="B69" s="35"/>
      <c r="C69" s="33">
        <f>'[2]表三 (收支平衡县区过渡表)'!B69</f>
        <v>0</v>
      </c>
      <c r="D69" s="37"/>
      <c r="E69" s="32"/>
      <c r="F69" s="36"/>
      <c r="I69" s="20" t="b">
        <f>C69='[2]表七(2)'!S6</f>
        <v>1</v>
      </c>
    </row>
    <row r="70" ht="20.1" customHeight="1" spans="1:9">
      <c r="A70" s="37" t="s">
        <v>1177</v>
      </c>
      <c r="B70" s="35"/>
      <c r="C70" s="33">
        <f>'[2]表三 (收支平衡县区过渡表)'!B70</f>
        <v>0</v>
      </c>
      <c r="D70" s="37"/>
      <c r="E70" s="32"/>
      <c r="F70" s="36"/>
      <c r="I70" s="20" t="b">
        <f>C70='[2]表七(2)'!T6</f>
        <v>1</v>
      </c>
    </row>
    <row r="71" ht="20.1" customHeight="1" spans="1:9">
      <c r="A71" s="37" t="s">
        <v>1178</v>
      </c>
      <c r="B71" s="35"/>
      <c r="C71" s="33">
        <f>'[2]表三 (收支平衡县区过渡表)'!B71</f>
        <v>0</v>
      </c>
      <c r="D71" s="37"/>
      <c r="E71" s="32"/>
      <c r="F71" s="36"/>
      <c r="I71" s="20" t="b">
        <f>C71='[2]表七(2)'!U6</f>
        <v>1</v>
      </c>
    </row>
    <row r="72" ht="20.1" customHeight="1" spans="1:9">
      <c r="A72" s="37" t="s">
        <v>1179</v>
      </c>
      <c r="B72" s="35"/>
      <c r="C72" s="33">
        <f>'[2]表三 (收支平衡县区过渡表)'!B72</f>
        <v>0</v>
      </c>
      <c r="D72" s="44"/>
      <c r="E72" s="32"/>
      <c r="F72" s="36"/>
      <c r="I72" s="20" t="b">
        <f>C72='[2]表七(2)'!V6</f>
        <v>1</v>
      </c>
    </row>
    <row r="73" ht="20.1" customHeight="1" spans="1:9">
      <c r="A73" s="36" t="s">
        <v>1180</v>
      </c>
      <c r="B73" s="35">
        <v>18117</v>
      </c>
      <c r="C73" s="33">
        <f>'[2]表三 (收支平衡县区过渡表)'!B73</f>
        <v>17905</v>
      </c>
      <c r="D73" s="44"/>
      <c r="E73" s="32"/>
      <c r="F73" s="36"/>
      <c r="I73" s="20" t="b">
        <f>C73='[2]表七(2)'!W6</f>
        <v>1</v>
      </c>
    </row>
    <row r="74" ht="20.1" hidden="1" customHeight="1" spans="1:6">
      <c r="A74" s="36"/>
      <c r="B74" s="32"/>
      <c r="C74" s="45"/>
      <c r="D74" s="44"/>
      <c r="E74" s="46"/>
      <c r="F74" s="36"/>
    </row>
    <row r="75" ht="20.1" hidden="1" customHeight="1" spans="1:6">
      <c r="A75" s="36"/>
      <c r="B75" s="47"/>
      <c r="C75" s="36"/>
      <c r="D75" s="44"/>
      <c r="E75" s="47"/>
      <c r="F75" s="36"/>
    </row>
    <row r="76" ht="20.1" hidden="1" customHeight="1" spans="1:6">
      <c r="A76" s="32" t="s">
        <v>1181</v>
      </c>
      <c r="B76" s="39">
        <v>19611</v>
      </c>
      <c r="C76" s="48">
        <f>'[2]表三 (收支平衡县区过渡表)'!B76</f>
        <v>8779</v>
      </c>
      <c r="D76" s="37" t="s">
        <v>1119</v>
      </c>
      <c r="E76" s="39"/>
      <c r="F76" s="39"/>
    </row>
    <row r="77" ht="20.1" hidden="1" customHeight="1" spans="1:6">
      <c r="A77" s="32" t="s">
        <v>1182</v>
      </c>
      <c r="B77" s="49">
        <f>B78+B79+B80</f>
        <v>50402</v>
      </c>
      <c r="C77" s="48">
        <f>'[2]表三 (收支平衡县区过渡表)'!B77</f>
        <v>42800</v>
      </c>
      <c r="D77" s="50" t="s">
        <v>1183</v>
      </c>
      <c r="E77" s="32"/>
      <c r="F77" s="48">
        <f>'[2]表三 (收支平衡县区过渡表)'!I77</f>
        <v>0</v>
      </c>
    </row>
    <row r="78" ht="20.1" hidden="1" customHeight="1" spans="1:6">
      <c r="A78" s="32" t="s">
        <v>1184</v>
      </c>
      <c r="B78" s="32">
        <v>45248</v>
      </c>
      <c r="C78" s="48">
        <f>'[2]表三 (收支平衡县区过渡表)'!B78</f>
        <v>40000</v>
      </c>
      <c r="D78" s="34" t="s">
        <v>1185</v>
      </c>
      <c r="E78" s="32">
        <v>8779</v>
      </c>
      <c r="F78" s="48">
        <f>'[2]表三 (收支平衡县区过渡表)'!I78</f>
        <v>10448</v>
      </c>
    </row>
    <row r="79" ht="20.1" hidden="1" customHeight="1" spans="1:6">
      <c r="A79" s="32" t="s">
        <v>1186</v>
      </c>
      <c r="B79" s="39"/>
      <c r="C79" s="48">
        <f>'[2]表三 (收支平衡县区过渡表)'!B79</f>
        <v>1500</v>
      </c>
      <c r="D79" s="51" t="s">
        <v>1187</v>
      </c>
      <c r="E79" s="32">
        <v>29079</v>
      </c>
      <c r="F79" s="48">
        <f>'[2]表三 (收支平衡县区过渡表)'!I79</f>
        <v>6880</v>
      </c>
    </row>
    <row r="80" ht="20.1" hidden="1" customHeight="1" spans="1:6">
      <c r="A80" s="32" t="s">
        <v>1188</v>
      </c>
      <c r="B80" s="39">
        <v>5154</v>
      </c>
      <c r="C80" s="48">
        <f>'[2]表三 (收支平衡县区过渡表)'!B80</f>
        <v>1300</v>
      </c>
      <c r="D80" s="51" t="s">
        <v>1189</v>
      </c>
      <c r="E80" s="39"/>
      <c r="F80" s="48">
        <f>'[2]表三 (收支平衡县区过渡表)'!I80</f>
        <v>0</v>
      </c>
    </row>
    <row r="81" ht="20.1" hidden="1" customHeight="1" spans="1:6">
      <c r="A81" s="52" t="s">
        <v>1190</v>
      </c>
      <c r="B81" s="39"/>
      <c r="C81" s="48">
        <f>'[2]表三 (收支平衡县区过渡表)'!B81</f>
        <v>0</v>
      </c>
      <c r="D81" s="32" t="s">
        <v>1191</v>
      </c>
      <c r="E81" s="39"/>
      <c r="F81" s="48">
        <f>'[2]表三 (收支平衡县区过渡表)'!I81</f>
        <v>0</v>
      </c>
    </row>
    <row r="82" ht="20.1" hidden="1" customHeight="1" spans="1:6">
      <c r="A82" s="32" t="s">
        <v>1192</v>
      </c>
      <c r="B82" s="39">
        <v>46675</v>
      </c>
      <c r="C82" s="48">
        <f>'[2]表三 (收支平衡县区过渡表)'!B82</f>
        <v>21626</v>
      </c>
      <c r="D82" s="53" t="s">
        <v>1193</v>
      </c>
      <c r="E82" s="39">
        <v>15769</v>
      </c>
      <c r="F82" s="48">
        <f>'[2]表三 (收支平衡县区过渡表)'!I82</f>
        <v>8395</v>
      </c>
    </row>
    <row r="83" ht="20.1" hidden="1" customHeight="1" spans="1:6">
      <c r="A83" s="32" t="s">
        <v>1194</v>
      </c>
      <c r="B83" s="39"/>
      <c r="C83" s="48">
        <f>'[2]表三 (收支平衡县区过渡表)'!B83</f>
        <v>0</v>
      </c>
      <c r="D83" s="53" t="s">
        <v>1195</v>
      </c>
      <c r="E83" s="39"/>
      <c r="F83" s="48">
        <f>'[2]表三 (收支平衡县区过渡表)'!I83</f>
        <v>0</v>
      </c>
    </row>
    <row r="84" ht="19.15" hidden="1" customHeight="1" spans="1:6">
      <c r="A84" s="32" t="s">
        <v>1196</v>
      </c>
      <c r="B84" s="39">
        <v>15022</v>
      </c>
      <c r="C84" s="48">
        <f>'[2]表三 (收支平衡县区过渡表)'!B84</f>
        <v>15769</v>
      </c>
      <c r="D84" s="32"/>
      <c r="E84" s="39"/>
      <c r="F84" s="39"/>
    </row>
    <row r="85" ht="22.15" hidden="1" customHeight="1" spans="1:6">
      <c r="A85" s="32"/>
      <c r="B85" s="39"/>
      <c r="C85" s="39"/>
      <c r="D85" s="32"/>
      <c r="E85" s="39"/>
      <c r="F85" s="39"/>
    </row>
    <row r="86" ht="19.5" hidden="1" customHeight="1" spans="1:6">
      <c r="A86" s="32"/>
      <c r="B86" s="39"/>
      <c r="C86" s="39"/>
      <c r="D86" s="32"/>
      <c r="E86" s="39"/>
      <c r="F86" s="39"/>
    </row>
    <row r="87" ht="19.5" hidden="1" customHeight="1" spans="1:6">
      <c r="A87" s="32"/>
      <c r="B87" s="39"/>
      <c r="C87" s="39"/>
      <c r="D87" s="32" t="s">
        <v>1119</v>
      </c>
      <c r="E87" s="39"/>
      <c r="F87" s="39"/>
    </row>
    <row r="88" ht="19.5" hidden="1" customHeight="1" spans="1:6">
      <c r="A88" s="32"/>
      <c r="B88" s="39"/>
      <c r="C88" s="39"/>
      <c r="D88" s="32" t="s">
        <v>1119</v>
      </c>
      <c r="E88" s="39"/>
      <c r="F88" s="39"/>
    </row>
    <row r="89" ht="19.5" hidden="1" customHeight="1" spans="1:6">
      <c r="A89" s="32"/>
      <c r="B89" s="39"/>
      <c r="C89" s="39"/>
      <c r="D89" s="32" t="s">
        <v>1119</v>
      </c>
      <c r="E89" s="39"/>
      <c r="F89" s="39"/>
    </row>
    <row r="90" ht="19.5" hidden="1" customHeight="1" spans="1:6">
      <c r="A90" s="32"/>
      <c r="B90" s="39"/>
      <c r="C90" s="39"/>
      <c r="D90" s="32" t="s">
        <v>1119</v>
      </c>
      <c r="E90" s="39"/>
      <c r="F90" s="39"/>
    </row>
    <row r="91" ht="19.5" hidden="1" customHeight="1" spans="1:6">
      <c r="A91" s="32"/>
      <c r="B91" s="39"/>
      <c r="C91" s="39"/>
      <c r="D91" s="32"/>
      <c r="E91" s="39"/>
      <c r="F91" s="39"/>
    </row>
    <row r="92" ht="19.5" hidden="1" customHeight="1" spans="1:6">
      <c r="A92" s="32"/>
      <c r="B92" s="39"/>
      <c r="C92" s="39"/>
      <c r="D92" s="32"/>
      <c r="E92" s="39"/>
      <c r="F92" s="39"/>
    </row>
    <row r="93" ht="19.5" hidden="1" customHeight="1" spans="1:6">
      <c r="A93" s="32"/>
      <c r="B93" s="39"/>
      <c r="C93" s="39"/>
      <c r="D93" s="32"/>
      <c r="E93" s="39"/>
      <c r="F93" s="39"/>
    </row>
    <row r="94" ht="19.5" hidden="1" customHeight="1" spans="1:8">
      <c r="A94" s="47" t="s">
        <v>1197</v>
      </c>
      <c r="B94" s="49">
        <f t="shared" ref="B94:F94" si="0">B6+B7</f>
        <v>391311</v>
      </c>
      <c r="C94" s="49">
        <f t="shared" si="0"/>
        <v>388011</v>
      </c>
      <c r="D94" s="47" t="s">
        <v>1038</v>
      </c>
      <c r="E94" s="49">
        <f t="shared" si="0"/>
        <v>391311</v>
      </c>
      <c r="F94" s="49">
        <f t="shared" si="0"/>
        <v>388011</v>
      </c>
      <c r="G94" s="20" t="str">
        <f>IF(C94='[2]表三 (收支平衡县区过渡表)'!B94,"正确","错误")</f>
        <v>正确</v>
      </c>
      <c r="H94" s="20" t="str">
        <f>IF(F94='[2]表三 (收支平衡县区过渡表)'!I94,"正确","错误")</f>
        <v>正确</v>
      </c>
    </row>
  </sheetData>
  <protectedRanges>
    <protectedRange sqref="B30:B50" name="区域1"/>
  </protectedRanges>
  <mergeCells count="3">
    <mergeCell ref="A2:F2"/>
    <mergeCell ref="A4:C4"/>
    <mergeCell ref="D4:F4"/>
  </mergeCells>
  <printOptions horizontalCentered="1"/>
  <pageMargins left="0.471527777777778" right="0.471527777777778" top="0.590277777777778" bottom="0.471527777777778" header="0.313888888888889" footer="0.313888888888889"/>
  <pageSetup paperSize="9" scale="75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13" sqref="F13"/>
    </sheetView>
  </sheetViews>
  <sheetFormatPr defaultColWidth="9" defaultRowHeight="13.5" outlineLevelRow="6" outlineLevelCol="5"/>
  <cols>
    <col min="1" max="1" width="19.125" customWidth="1"/>
    <col min="2" max="6" width="25.625" customWidth="1"/>
    <col min="7" max="7" width="15.625" customWidth="1"/>
  </cols>
  <sheetData>
    <row r="1" ht="22.5" spans="1:6">
      <c r="A1" s="12" t="s">
        <v>1198</v>
      </c>
      <c r="B1" s="12"/>
      <c r="C1" s="12"/>
      <c r="D1" s="12"/>
      <c r="E1" s="12"/>
      <c r="F1" s="12"/>
    </row>
    <row r="2" ht="22.5" spans="1:6">
      <c r="A2" s="12"/>
      <c r="B2" s="12"/>
      <c r="C2" s="12"/>
      <c r="D2" s="12"/>
      <c r="E2" s="12"/>
      <c r="F2" s="12"/>
    </row>
    <row r="3" ht="15" customHeight="1" spans="1:6">
      <c r="A3" s="13"/>
      <c r="B3" s="13"/>
      <c r="C3" s="13"/>
      <c r="D3" s="13"/>
      <c r="E3" s="13"/>
      <c r="F3" s="13" t="s">
        <v>1</v>
      </c>
    </row>
    <row r="4" ht="30" customHeight="1" spans="1:6">
      <c r="A4" s="14" t="s">
        <v>1014</v>
      </c>
      <c r="B4" s="14" t="s">
        <v>1043</v>
      </c>
      <c r="C4" s="14" t="s">
        <v>1199</v>
      </c>
      <c r="D4" s="14" t="s">
        <v>1200</v>
      </c>
      <c r="E4" s="14" t="s">
        <v>1201</v>
      </c>
      <c r="F4" s="14" t="s">
        <v>1202</v>
      </c>
    </row>
    <row r="5" ht="30" customHeight="1" spans="1:6">
      <c r="A5" s="15" t="s">
        <v>1203</v>
      </c>
      <c r="B5" s="15">
        <v>1558.99</v>
      </c>
      <c r="C5" s="15">
        <v>18.1</v>
      </c>
      <c r="D5" s="15">
        <v>871.75</v>
      </c>
      <c r="E5" s="15">
        <v>443.85</v>
      </c>
      <c r="F5" s="15">
        <v>225.29</v>
      </c>
    </row>
    <row r="6" spans="1:6">
      <c r="A6" s="13"/>
      <c r="B6" s="13"/>
      <c r="C6" s="13"/>
      <c r="D6" s="13"/>
      <c r="E6" s="13"/>
      <c r="F6" s="13"/>
    </row>
    <row r="7" ht="198" customHeight="1" spans="1:6">
      <c r="A7" s="16" t="s">
        <v>1204</v>
      </c>
      <c r="B7" s="17"/>
      <c r="C7" s="17"/>
      <c r="D7" s="17"/>
      <c r="E7" s="17"/>
      <c r="F7" s="17"/>
    </row>
  </sheetData>
  <mergeCells count="2">
    <mergeCell ref="A1:F1"/>
    <mergeCell ref="A7:F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11" master=""/>
  <rangeList sheetStid="5" master=""/>
  <rangeList sheetStid="6" master=""/>
  <rangeList sheetStid="7" master="">
    <arrUserId title="区域1" rangeCreator="" othersAccessPermission="edit"/>
  </rangeList>
  <rangeList sheetStid="8" master=""/>
  <rangeList sheetStid="1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2020年一般公共预算收入01</vt:lpstr>
      <vt:lpstr>2020年一般公共预算支出 02</vt:lpstr>
      <vt:lpstr>2021年一般公共预算收入03</vt:lpstr>
      <vt:lpstr>2021一般公共预算支出04</vt:lpstr>
      <vt:lpstr>2021一般公共预算本级支出05</vt:lpstr>
      <vt:lpstr>2021年一般公共预算支出经济分类情况表06</vt:lpstr>
      <vt:lpstr>2021年一般公共预算基本支出表07</vt:lpstr>
      <vt:lpstr>2021年一般公共预算税收返还和转移支付情况表08-1</vt:lpstr>
      <vt:lpstr>2021年汇总一般公共预算“三公”经费预算表及情况说明09</vt:lpstr>
      <vt:lpstr>2020年地方政府一般债务限额和余额情况表10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win10-20191104POUI</dc:creator>
  <cp:lastModifiedBy>Administrator</cp:lastModifiedBy>
  <dcterms:created xsi:type="dcterms:W3CDTF">2021-04-23T06:51:00Z</dcterms:created>
  <dcterms:modified xsi:type="dcterms:W3CDTF">2022-09-09T07:12:55Z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22EA1BC4DB0B40D28B3D1804632D1125</vt:lpwstr>
  </property>
</Properties>
</file>